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 windowWidth="15192" windowHeight="8892" firstSheet="3" activeTab="9"/>
  </bookViews>
  <sheets>
    <sheet name="01-DiputatuNagusia" sheetId="2" r:id="rId1"/>
    <sheet name="02-Ekonomia" sheetId="25" r:id="rId2"/>
    <sheet name="03-Ingurumena" sheetId="30" r:id="rId3"/>
    <sheet name="04-Gobernantza" sheetId="24" r:id="rId4"/>
    <sheet name="05- Poiektu Estrategikoak" sheetId="35" r:id="rId5"/>
    <sheet name="06-Mugikortasuna" sheetId="28" r:id="rId6"/>
    <sheet name="07-Ogasuna" sheetId="31" r:id="rId7"/>
    <sheet name="08-BideAzpiegiturak" sheetId="27" r:id="rId8"/>
    <sheet name="09-GizartePolitika" sheetId="33" r:id="rId9"/>
    <sheet name="10-Kultura" sheetId="34" r:id="rId10"/>
    <sheet name="1. eranskina" sheetId="8" state="hidden" r:id="rId11"/>
    <sheet name="2.eranskina" sheetId="9" state="hidden" r:id="rId12"/>
    <sheet name="3.eranskina" sheetId="10" state="hidden" r:id="rId13"/>
    <sheet name="4.eranskina" sheetId="11" state="hidden" r:id="rId14"/>
    <sheet name="5. eranskina" sheetId="12" state="hidden" r:id="rId15"/>
    <sheet name="6. eranskina" sheetId="18" state="hidden" r:id="rId16"/>
  </sheets>
  <definedNames>
    <definedName name="_xlnm.Print_Area" localSheetId="8">'09-GizartePolitika'!#REF!</definedName>
    <definedName name="_xlnm.Print_Titles" localSheetId="8">'09-GizartePolitika'!$7:$7</definedName>
  </definedNames>
  <calcPr calcId="145621"/>
  <customWorkbookViews>
    <customWorkbookView name="IZFE - Vista personalizada" guid="{DA42C2D2-95CF-45F8-81A4-7A70513DE9E8}" mergeInterval="0" personalView="1" maximized="1" windowWidth="1020" windowHeight="566" activeSheetId="1"/>
  </customWorkbookViews>
</workbook>
</file>

<file path=xl/calcChain.xml><?xml version="1.0" encoding="utf-8"?>
<calcChain xmlns="http://schemas.openxmlformats.org/spreadsheetml/2006/main">
  <c r="O176" i="33" l="1"/>
  <c r="O175" i="33"/>
  <c r="O174" i="33"/>
  <c r="O173" i="33"/>
  <c r="O172" i="33"/>
  <c r="O171" i="33"/>
  <c r="O170" i="33"/>
  <c r="O167" i="33"/>
  <c r="O166" i="33"/>
  <c r="O165" i="33"/>
  <c r="O164" i="33"/>
  <c r="O138" i="33"/>
  <c r="O127" i="33"/>
  <c r="O124" i="33"/>
  <c r="O122" i="33"/>
  <c r="O121" i="33"/>
  <c r="O120" i="33"/>
  <c r="O118" i="33"/>
  <c r="O115" i="33"/>
  <c r="O112" i="33"/>
  <c r="O111" i="33"/>
  <c r="O110" i="33"/>
  <c r="O109" i="33"/>
  <c r="O101" i="33"/>
  <c r="O99" i="33"/>
  <c r="O98" i="33"/>
  <c r="O96" i="33"/>
  <c r="O95" i="33"/>
  <c r="O94" i="33"/>
  <c r="O93" i="33"/>
  <c r="O92" i="33"/>
  <c r="O91" i="33"/>
  <c r="O89" i="33"/>
  <c r="O88" i="33"/>
  <c r="O84" i="33"/>
  <c r="O83" i="33"/>
  <c r="O75" i="33"/>
  <c r="O74" i="33"/>
  <c r="O73" i="33"/>
  <c r="O72" i="33"/>
  <c r="O71" i="33"/>
  <c r="O70" i="33"/>
  <c r="O69" i="33"/>
  <c r="O68" i="33"/>
  <c r="O67" i="33"/>
  <c r="O66" i="33"/>
  <c r="O63" i="33"/>
  <c r="O61" i="33"/>
  <c r="O60" i="33"/>
  <c r="O59" i="33"/>
  <c r="O56" i="33"/>
  <c r="O53" i="33"/>
  <c r="O52" i="33"/>
  <c r="O51" i="33"/>
  <c r="O50" i="33"/>
  <c r="O49" i="33"/>
  <c r="O48" i="33"/>
  <c r="O47" i="33"/>
  <c r="O46" i="33"/>
  <c r="O45" i="33"/>
  <c r="O43" i="33"/>
  <c r="O42" i="33"/>
  <c r="O41" i="33"/>
  <c r="O40" i="33"/>
  <c r="O38" i="33"/>
  <c r="O37" i="33"/>
  <c r="O36" i="33"/>
  <c r="O35" i="33"/>
  <c r="O34" i="33"/>
  <c r="O33" i="33"/>
  <c r="O32" i="33"/>
  <c r="O31" i="33"/>
  <c r="O30" i="33"/>
  <c r="O28" i="33"/>
  <c r="O27" i="33"/>
  <c r="O26" i="33"/>
  <c r="O25" i="33"/>
  <c r="O24" i="33"/>
  <c r="O23" i="33"/>
  <c r="O22" i="33"/>
  <c r="O20" i="33"/>
  <c r="O18" i="33"/>
  <c r="O17" i="33"/>
  <c r="O16" i="33"/>
  <c r="O14" i="33"/>
  <c r="O13" i="33"/>
  <c r="O10" i="33"/>
  <c r="O9" i="33"/>
</calcChain>
</file>

<file path=xl/comments1.xml><?xml version="1.0" encoding="utf-8"?>
<comments xmlns="http://schemas.openxmlformats.org/spreadsheetml/2006/main">
  <authors>
    <author>IZFE</author>
    <author>ZABALA BENGOETXEA, Amaia</author>
  </authors>
  <commentList>
    <comment ref="L9" authorId="0">
      <text>
        <r>
          <rPr>
            <b/>
            <sz val="8"/>
            <color indexed="81"/>
            <rFont val="Tahoma"/>
            <family val="2"/>
          </rPr>
          <t>ACD 21/1/2014. MODIFICACION ANEXO 3</t>
        </r>
        <r>
          <rPr>
            <sz val="8"/>
            <color indexed="81"/>
            <rFont val="Tahoma"/>
            <family val="2"/>
          </rPr>
          <t xml:space="preserve">
</t>
        </r>
      </text>
    </comment>
    <comment ref="L23" authorId="0">
      <text>
        <r>
          <rPr>
            <b/>
            <sz val="8"/>
            <color indexed="81"/>
            <rFont val="Tahoma"/>
            <family val="2"/>
          </rPr>
          <t>ACD 21/1/2014 MODIFICACIÓN ANEXO 3</t>
        </r>
        <r>
          <rPr>
            <sz val="8"/>
            <color indexed="81"/>
            <rFont val="Tahoma"/>
            <family val="2"/>
          </rPr>
          <t xml:space="preserve">
</t>
        </r>
      </text>
    </comment>
    <comment ref="G39" authorId="0">
      <text>
        <r>
          <rPr>
            <sz val="8"/>
            <color indexed="81"/>
            <rFont val="Tahoma"/>
            <family val="2"/>
          </rPr>
          <t xml:space="preserve">8 plazas más en Discapacidad
</t>
        </r>
      </text>
    </comment>
    <comment ref="C47" authorId="1">
      <text>
        <r>
          <rPr>
            <b/>
            <sz val="9"/>
            <color indexed="81"/>
            <rFont val="Tahoma"/>
            <family val="2"/>
          </rPr>
          <t>Convenio nuevo para el resto de los centros.</t>
        </r>
        <r>
          <rPr>
            <sz val="9"/>
            <color indexed="81"/>
            <rFont val="Tahoma"/>
            <family val="2"/>
          </rPr>
          <t xml:space="preserve">
</t>
        </r>
      </text>
    </comment>
    <comment ref="D61" authorId="0">
      <text>
        <r>
          <rPr>
            <b/>
            <sz val="8"/>
            <color indexed="81"/>
            <rFont val="Tahoma"/>
            <family val="2"/>
          </rPr>
          <t>de los cuales 15 son temporales y  tiene 16 más en Discapacidad</t>
        </r>
        <r>
          <rPr>
            <sz val="8"/>
            <color indexed="81"/>
            <rFont val="Tahoma"/>
            <family val="2"/>
          </rPr>
          <t xml:space="preserve">
</t>
        </r>
      </text>
    </comment>
    <comment ref="L61" authorId="0">
      <text>
        <r>
          <rPr>
            <b/>
            <sz val="8"/>
            <color indexed="81"/>
            <rFont val="Tahoma"/>
            <family val="2"/>
          </rPr>
          <t>ACD 21/1/2014 MODIFICACIÓN ANEXO 3</t>
        </r>
        <r>
          <rPr>
            <sz val="8"/>
            <color indexed="81"/>
            <rFont val="Tahoma"/>
            <family val="2"/>
          </rPr>
          <t xml:space="preserve">
</t>
        </r>
      </text>
    </comment>
    <comment ref="D63" authorId="0">
      <text>
        <r>
          <rPr>
            <b/>
            <sz val="8"/>
            <color indexed="81"/>
            <rFont val="Tahoma"/>
            <family val="2"/>
          </rPr>
          <t>Tiene 6 plazas más para Discapacitados físicos menores de 60 años.</t>
        </r>
        <r>
          <rPr>
            <sz val="8"/>
            <color indexed="81"/>
            <rFont val="Tahoma"/>
            <family val="2"/>
          </rPr>
          <t xml:space="preserve">
</t>
        </r>
      </text>
    </comment>
    <comment ref="F173" authorId="0">
      <text>
        <r>
          <rPr>
            <b/>
            <sz val="8"/>
            <color indexed="81"/>
            <rFont val="Tahoma"/>
            <family val="2"/>
          </rPr>
          <t>Servicio previsto para 15 plzas, actualmente sin actividad.</t>
        </r>
        <r>
          <rPr>
            <sz val="8"/>
            <color indexed="81"/>
            <rFont val="Tahoma"/>
            <family val="2"/>
          </rPr>
          <t xml:space="preserve">
</t>
        </r>
      </text>
    </comment>
  </commentList>
</comments>
</file>

<file path=xl/sharedStrings.xml><?xml version="1.0" encoding="utf-8"?>
<sst xmlns="http://schemas.openxmlformats.org/spreadsheetml/2006/main" count="1483" uniqueCount="950">
  <si>
    <r>
      <t>URTEA</t>
    </r>
    <r>
      <rPr>
        <sz val="12"/>
        <rFont val="Arial"/>
        <family val="2"/>
      </rPr>
      <t xml:space="preserve">
AÑO</t>
    </r>
  </si>
  <si>
    <r>
      <t>HIRUHILEKOA</t>
    </r>
    <r>
      <rPr>
        <sz val="12"/>
        <rFont val="Arial"/>
        <family val="2"/>
      </rPr>
      <t xml:space="preserve">
TRIMESTRE</t>
    </r>
  </si>
  <si>
    <t>Antzuolako Udala</t>
  </si>
  <si>
    <t>Anoetako Udala</t>
  </si>
  <si>
    <t>Aretxabaletako Udala</t>
  </si>
  <si>
    <t>Aramako Udala</t>
  </si>
  <si>
    <t>Arrasate Residencia de Ancianos Iturbide</t>
  </si>
  <si>
    <t>Arrasate AUKEA</t>
  </si>
  <si>
    <t>Arrasateko Udala</t>
  </si>
  <si>
    <t>Asteasuko Udala</t>
  </si>
  <si>
    <t>Astigarrako Udala</t>
  </si>
  <si>
    <t>Ataungo Udala</t>
  </si>
  <si>
    <t>Azkoitiko Udala</t>
  </si>
  <si>
    <r>
      <t xml:space="preserve"> </t>
    </r>
    <r>
      <rPr>
        <sz val="10"/>
        <color indexed="8"/>
        <rFont val="Arial"/>
        <family val="2"/>
      </rPr>
      <t>Azpeitiko Euskara Patronatua</t>
    </r>
  </si>
  <si>
    <t>Azpeitiko Udala</t>
  </si>
  <si>
    <t>Baliarraingo Udala</t>
  </si>
  <si>
    <t>Beasaingo Udala</t>
  </si>
  <si>
    <t>Beizamako Udala</t>
  </si>
  <si>
    <t>Belauntzako Udala</t>
  </si>
  <si>
    <t>Berastegiko Udala</t>
  </si>
  <si>
    <t>Zumarragako Udala</t>
  </si>
  <si>
    <t>Zumaiako Udal Musika Patronatua</t>
  </si>
  <si>
    <t>Zumaiako Udala</t>
  </si>
  <si>
    <t>Zumaia San Juan Egoitza</t>
  </si>
  <si>
    <t>Zizurkilgo Udala</t>
  </si>
  <si>
    <t>Zestoako Udala</t>
  </si>
  <si>
    <t>Zestoako Kiroletako Udal Patronatua.</t>
  </si>
  <si>
    <t>Zeraingo Udala</t>
  </si>
  <si>
    <t>Zegamako Udala</t>
  </si>
  <si>
    <t>Zarauzko Udala</t>
  </si>
  <si>
    <t>Zaldibiako Udala</t>
  </si>
  <si>
    <t>Bergarako Udal Euskaltegia</t>
  </si>
  <si>
    <t>Bergarako Udala</t>
  </si>
  <si>
    <t>Berrobiko Udala</t>
  </si>
  <si>
    <t>* Azkoitiko Udala</t>
  </si>
  <si>
    <t>* Elduaingo Udala</t>
  </si>
  <si>
    <t>* Ibarrako Udala</t>
  </si>
  <si>
    <t>Gipuzkoako udalak</t>
  </si>
  <si>
    <t>Abaltzisketa</t>
  </si>
  <si>
    <t>Aduna</t>
  </si>
  <si>
    <t>Aia</t>
  </si>
  <si>
    <t>Aizarnazabal</t>
  </si>
  <si>
    <t xml:space="preserve">Albiztur </t>
  </si>
  <si>
    <t>Alkiza</t>
  </si>
  <si>
    <t>Altzaga</t>
  </si>
  <si>
    <t>Altzo</t>
  </si>
  <si>
    <t>Amezketa</t>
  </si>
  <si>
    <t>Andoain</t>
  </si>
  <si>
    <t>Anoeta</t>
  </si>
  <si>
    <t>Arama</t>
  </si>
  <si>
    <t>Aretxabaleta</t>
  </si>
  <si>
    <t>Astigarraga</t>
  </si>
  <si>
    <t>Ataun</t>
  </si>
  <si>
    <t>Baliarrain</t>
  </si>
  <si>
    <t>Beasain</t>
  </si>
  <si>
    <t>Beizama</t>
  </si>
  <si>
    <t>Belauntza</t>
  </si>
  <si>
    <t>Berastegi</t>
  </si>
  <si>
    <t>Berrobi</t>
  </si>
  <si>
    <t>Bidania-Goiaz</t>
  </si>
  <si>
    <t>Deba</t>
  </si>
  <si>
    <t>Donostia</t>
  </si>
  <si>
    <t>Eibar</t>
  </si>
  <si>
    <t>Elduain</t>
  </si>
  <si>
    <t>Elgeta</t>
  </si>
  <si>
    <t>Elgoibar</t>
  </si>
  <si>
    <t>Errenteria</t>
  </si>
  <si>
    <t>Errezil</t>
  </si>
  <si>
    <t>Ezkio-Itsaso</t>
  </si>
  <si>
    <t>Gabiria</t>
  </si>
  <si>
    <t>Gaintza</t>
  </si>
  <si>
    <t>Gaztelu</t>
  </si>
  <si>
    <t>Hernani</t>
  </si>
  <si>
    <t>Hernialde</t>
  </si>
  <si>
    <t>Hondarribia</t>
  </si>
  <si>
    <t>Ibarra</t>
  </si>
  <si>
    <t>Idiazabal</t>
  </si>
  <si>
    <t>Ikaztegieta</t>
  </si>
  <si>
    <t>Irun</t>
  </si>
  <si>
    <t>Itsasondo</t>
  </si>
  <si>
    <t>Larraul</t>
  </si>
  <si>
    <t>Lasarte-Oria</t>
  </si>
  <si>
    <t>Lazkao</t>
  </si>
  <si>
    <t>Leaburu-Txarama</t>
  </si>
  <si>
    <t>Legorreta</t>
  </si>
  <si>
    <t>Leintz-Gatzaga</t>
  </si>
  <si>
    <t>Lizartza</t>
  </si>
  <si>
    <t>Mendaro</t>
  </si>
  <si>
    <t>Mutiloa</t>
  </si>
  <si>
    <t>Mutriku</t>
  </si>
  <si>
    <t>* Orendaingo Udala</t>
  </si>
  <si>
    <t>* Ormaiztegiko Udala</t>
  </si>
  <si>
    <t>* Soraluzeko Udala</t>
  </si>
  <si>
    <t>* Segurako Udala</t>
  </si>
  <si>
    <t>* Urretxuko Udala</t>
  </si>
  <si>
    <t>* Zaldibiako Udala</t>
  </si>
  <si>
    <t>* Zegamako Udala</t>
  </si>
  <si>
    <t>Eskoriatza</t>
  </si>
  <si>
    <t>* Zumaiako Udala</t>
  </si>
  <si>
    <t>* Zumarragako Udala</t>
  </si>
  <si>
    <t>Getaria</t>
  </si>
  <si>
    <t>Donostia Kultura</t>
  </si>
  <si>
    <t>Irura</t>
  </si>
  <si>
    <t>Donostiako Etxegintza</t>
  </si>
  <si>
    <t>Legazpi</t>
  </si>
  <si>
    <t xml:space="preserve">Lezo </t>
  </si>
  <si>
    <t>Oiartzun</t>
  </si>
  <si>
    <t>Pasaia</t>
  </si>
  <si>
    <t>Hernaniko Osasun eta Gizarte Ongintzarako Udal Patronatua</t>
  </si>
  <si>
    <t>Soraluze</t>
  </si>
  <si>
    <t>Urretxu</t>
  </si>
  <si>
    <t>Zarautz</t>
  </si>
  <si>
    <t>Zumaia</t>
  </si>
  <si>
    <t>Leintz Udal Euskaltegia</t>
  </si>
  <si>
    <t>Pasaiako Udal Euskaltegia</t>
  </si>
  <si>
    <t>Tolosa Lantzen</t>
  </si>
  <si>
    <t>Tolosa Lotzen</t>
  </si>
  <si>
    <t>Tolosaldea Garatzen</t>
  </si>
  <si>
    <t>Tolosaldeko Mankomunitatea</t>
  </si>
  <si>
    <t>Zumaiako Kirol Patronatoa</t>
  </si>
  <si>
    <t>Zumarraga Lantzen</t>
  </si>
  <si>
    <t>18 Erakunde</t>
  </si>
  <si>
    <r>
      <t>Sinatzaileak</t>
    </r>
    <r>
      <rPr>
        <sz val="9"/>
        <rFont val="Arial"/>
        <family val="2"/>
      </rPr>
      <t xml:space="preserve">
Partes firmantes</t>
    </r>
  </si>
  <si>
    <r>
      <t>Xedea</t>
    </r>
    <r>
      <rPr>
        <sz val="9"/>
        <rFont val="Arial"/>
        <family val="2"/>
      </rPr>
      <t xml:space="preserve">
Objeto</t>
    </r>
  </si>
  <si>
    <r>
      <t>Iraupena</t>
    </r>
    <r>
      <rPr>
        <sz val="9"/>
        <rFont val="Arial"/>
        <family val="2"/>
      </rPr>
      <t xml:space="preserve">
Duración</t>
    </r>
  </si>
  <si>
    <r>
      <t>Egindako aldaketak</t>
    </r>
    <r>
      <rPr>
        <sz val="9"/>
        <rFont val="Arial"/>
        <family val="2"/>
      </rPr>
      <t xml:space="preserve">
Modificaciones realizadas</t>
    </r>
  </si>
  <si>
    <r>
      <t>Hitzartutako prestazioak</t>
    </r>
    <r>
      <rPr>
        <sz val="9"/>
        <rFont val="Arial"/>
        <family val="2"/>
      </rPr>
      <t xml:space="preserve">
Prestaciones convenidas</t>
    </r>
  </si>
  <si>
    <r>
      <t>Prestazioak bete behar dituzten pertsonak</t>
    </r>
    <r>
      <rPr>
        <sz val="9"/>
        <rFont val="Arial"/>
        <family val="2"/>
      </rPr>
      <t xml:space="preserve">
Sujetos obligados a la realización de la prestación</t>
    </r>
  </si>
  <si>
    <r>
      <t>Hitzartutako betebehar ekonomikoa</t>
    </r>
    <r>
      <rPr>
        <sz val="9"/>
        <rFont val="Arial"/>
        <family val="2"/>
      </rPr>
      <t xml:space="preserve">
Obligaciones económicas convenidas</t>
    </r>
  </si>
  <si>
    <r>
      <t xml:space="preserve">INDARREAN DAUDEN HITZARMENAK  </t>
    </r>
    <r>
      <rPr>
        <sz val="10"/>
        <rFont val="Arial"/>
        <family val="2"/>
      </rPr>
      <t>/  CONVENIOS VIGENTES</t>
    </r>
  </si>
  <si>
    <r>
      <t xml:space="preserve">GOBERNANTZA ETA GIZARTEAREKIKO KOMUNIKAZIOA
</t>
    </r>
    <r>
      <rPr>
        <sz val="12"/>
        <rFont val="Arial"/>
        <family val="2"/>
      </rPr>
      <t>GOBERNANZA Y COMUNICACIÓN CON LA SOCIEDAD</t>
    </r>
  </si>
  <si>
    <r>
      <t xml:space="preserve">EKONOMIA SUSTAPENA, LANDA INGURUNEA ETA LURRALDE OREKA
</t>
    </r>
    <r>
      <rPr>
        <sz val="12"/>
        <rFont val="Arial"/>
        <family val="2"/>
      </rPr>
      <t>PROMOCIÓN ECONÓMICA, MEDIO RURAL Y EQUILIBRIO TERRITORIAL</t>
    </r>
  </si>
  <si>
    <r>
      <t xml:space="preserve">BIDE AZPIEGITUAK
</t>
    </r>
    <r>
      <rPr>
        <sz val="12"/>
        <rFont val="Arial"/>
        <family val="2"/>
      </rPr>
      <t>INFRAESTRUCTURAS VIARIAS</t>
    </r>
  </si>
  <si>
    <r>
      <t xml:space="preserve">MUGIKORTASUNA ETA LURRALDE ANTOLAKETA
</t>
    </r>
    <r>
      <rPr>
        <sz val="12"/>
        <rFont val="Arial"/>
        <family val="2"/>
      </rPr>
      <t>MOVILIDAD Y ORDENACIÓN DEL TERRITORIO</t>
    </r>
  </si>
  <si>
    <r>
      <t>HIRUHILEKOA</t>
    </r>
    <r>
      <rPr>
        <sz val="12"/>
        <rFont val="Arial"/>
        <family val="2"/>
      </rPr>
      <t xml:space="preserve">
TRIMESTRE </t>
    </r>
  </si>
  <si>
    <t>INGURUMENA ETA OBRA HIDRAULIKOAK
MEDIO AMBIENTE Y OBRAS HIDRÁULICAS</t>
  </si>
  <si>
    <t>Debabarreneko Mankomunitatea</t>
  </si>
  <si>
    <t>Debagoieneko Mankomunitatea</t>
  </si>
  <si>
    <t>Debako Udala</t>
  </si>
  <si>
    <t>Donostia Cía del Tranvía</t>
  </si>
  <si>
    <t>Donostia Turismoa</t>
  </si>
  <si>
    <t>Donostia Udal Informatika Zentrua</t>
  </si>
  <si>
    <t>Donostia. Kirol Patronatua</t>
  </si>
  <si>
    <t>Donostia. Polloe Hileta zerbitzuak S.A.</t>
  </si>
  <si>
    <t>Donostia. San Telmo museoa S.A.</t>
  </si>
  <si>
    <t>Donostia. Sdad. Balneario la Perla</t>
  </si>
  <si>
    <t>Donostia. Victoria Eugenia Antzokia S.A.</t>
  </si>
  <si>
    <t>Donostiako Sustapena - Fomento de San Sebastián S.A.</t>
  </si>
  <si>
    <t>Donostiako Udala</t>
  </si>
  <si>
    <t>Eibarko Kiroletako Udal Patronatua</t>
  </si>
  <si>
    <t>Donostiako Udalaren Musika eta dantza eskola</t>
  </si>
  <si>
    <t>Eibarko San Andres Fundazio Publikoa</t>
  </si>
  <si>
    <t>Eibarko Udala</t>
  </si>
  <si>
    <t>Elgetako Udala</t>
  </si>
  <si>
    <t>Elduaingo Udala</t>
  </si>
  <si>
    <t>Elgoibarko Kiroletako Udal Patronatua</t>
  </si>
  <si>
    <t>Elgoibarko San Lázaro Egoitza</t>
  </si>
  <si>
    <t>Elgoibarko Udala</t>
  </si>
  <si>
    <t>Eresbil</t>
  </si>
  <si>
    <t>Errenteria. Udal Patronatua-Adinduen Jesusen Bihotza Egoitza</t>
  </si>
  <si>
    <t>Errenteriako Udala</t>
  </si>
  <si>
    <t>Errezilgo Udala</t>
  </si>
  <si>
    <t>Eskoriatzako Udala</t>
  </si>
  <si>
    <t>Villabonako Udala</t>
  </si>
  <si>
    <t>Usurbilgo Udala</t>
  </si>
  <si>
    <t>Urretxuko Udala</t>
  </si>
  <si>
    <t>Urola Kostako Mankomunitatea</t>
  </si>
  <si>
    <t>Urnietako Udala</t>
  </si>
  <si>
    <t>Urnieta Kulturnieta</t>
  </si>
  <si>
    <t>Urnieta Eraiki S.A.</t>
  </si>
  <si>
    <t>Uliazpi</t>
  </si>
  <si>
    <t>Uli Mankomunitatea</t>
  </si>
  <si>
    <t>Tolosako Udala</t>
  </si>
  <si>
    <t>Tolosa Erretengibel</t>
  </si>
  <si>
    <t>Sueskola</t>
  </si>
  <si>
    <t>Soraluzeko Udala</t>
  </si>
  <si>
    <t>Ikaztegietako Udala</t>
  </si>
  <si>
    <t>Idiazabalgo Udala</t>
  </si>
  <si>
    <t>Ibarrako Udala</t>
  </si>
  <si>
    <t>Hondarribiako Udala</t>
  </si>
  <si>
    <t>Hernialdeko Udala</t>
  </si>
  <si>
    <t>Hernaniko Udala</t>
  </si>
  <si>
    <t>Ezkio Itsasoko Udala</t>
  </si>
  <si>
    <r>
      <t xml:space="preserve"> </t>
    </r>
    <r>
      <rPr>
        <sz val="10"/>
        <color indexed="8"/>
        <rFont val="Arial"/>
        <family val="2"/>
      </rPr>
      <t>Fundación Cristobal Balenciaga Fundazioa</t>
    </r>
  </si>
  <si>
    <t>Gabiriako Udala</t>
  </si>
  <si>
    <t>Gaintzako Udala</t>
  </si>
  <si>
    <t>Gazteluko Udala</t>
  </si>
  <si>
    <t>Getariako Udala</t>
  </si>
  <si>
    <t>Gipuzkoako Foru Aldundia</t>
  </si>
  <si>
    <t>Gipuzkoako Hondakinen Kudeaketa, S.A.U.</t>
  </si>
  <si>
    <t>Gipuzkoako Parketxe Sarea Fudazioa</t>
  </si>
  <si>
    <t>Goieki</t>
  </si>
  <si>
    <t>Goiherriko Herrien Ekintza</t>
  </si>
  <si>
    <t>Irungo Udala</t>
  </si>
  <si>
    <t>Itsasondoko Udala</t>
  </si>
  <si>
    <t>Irurako Udala</t>
  </si>
  <si>
    <t>IZFE (Informatika Zerbitzuen Foru Elkartea)</t>
  </si>
  <si>
    <t>Kabia</t>
  </si>
  <si>
    <t>Larraulgo Udala</t>
  </si>
  <si>
    <t>Lasarte-Oriako Udala</t>
  </si>
  <si>
    <t>Lazkaoko Udala</t>
  </si>
  <si>
    <t>Leaburu-Txaramako Udala</t>
  </si>
  <si>
    <t>Legazpi Kiroletako Udal Patronatoa</t>
  </si>
  <si>
    <t>Legazpiko Udala</t>
  </si>
  <si>
    <t>Legorretako Udala</t>
  </si>
  <si>
    <t>Leintz Gatzaga Udala</t>
  </si>
  <si>
    <t>Lezoko Udala</t>
  </si>
  <si>
    <t>Mutiloako Udala</t>
  </si>
  <si>
    <t>Lizartzako Udala</t>
  </si>
  <si>
    <t>Mendaroko Udala</t>
  </si>
  <si>
    <t>Mutrikuko Udala</t>
  </si>
  <si>
    <t>Oiartzun - OTASA</t>
  </si>
  <si>
    <t>Oiartzungo Kirol Instalakuntzak S.A.</t>
  </si>
  <si>
    <t>Oiartzungo Udala</t>
  </si>
  <si>
    <t>Olaberriko Udala</t>
  </si>
  <si>
    <t>Oñatiko Udala</t>
  </si>
  <si>
    <t>Ordiziako San Jose Egoitza</t>
  </si>
  <si>
    <t>Ordizia - Majori kiroldegia S.L.</t>
  </si>
  <si>
    <t>Ordizia Lantzen</t>
  </si>
  <si>
    <t>Ordiziako Udala</t>
  </si>
  <si>
    <t>Orendaingo Udala</t>
  </si>
  <si>
    <t>Orexako Udala</t>
  </si>
  <si>
    <t>Orioko Udala</t>
  </si>
  <si>
    <t>Ormaiztegiko Udala</t>
  </si>
  <si>
    <t>Pasaia Musikal</t>
  </si>
  <si>
    <t>Pasaiako Zaharren Udal Egoitza</t>
  </si>
  <si>
    <t>Pasaiako Udala</t>
  </si>
  <si>
    <t>San Markos Mankomunitatea</t>
  </si>
  <si>
    <t>Segurako Udala</t>
  </si>
  <si>
    <t>Servicios de Txingudi</t>
  </si>
  <si>
    <t>Sasieta Mankomunitatea</t>
  </si>
  <si>
    <t xml:space="preserve"> </t>
  </si>
  <si>
    <t>* Abaltzisketako Udala</t>
  </si>
  <si>
    <t>Mondragon Unibertsitatea</t>
  </si>
  <si>
    <t>Nazaret Zentroa</t>
  </si>
  <si>
    <t>* Alegiako Udala</t>
  </si>
  <si>
    <t>Universidad de Deusto</t>
  </si>
  <si>
    <t>CPES CESA BHIP</t>
  </si>
  <si>
    <t>* Altzoko Udala</t>
  </si>
  <si>
    <t>Universidad del País Vasco</t>
  </si>
  <si>
    <t>Escuela de FP Cruz Roja de Bilbao</t>
  </si>
  <si>
    <t>* Andoaingo Udala</t>
  </si>
  <si>
    <t>Universidad Pública de Navarra</t>
  </si>
  <si>
    <t>IEFPS Politécnico Easo GLHBI</t>
  </si>
  <si>
    <t>* Anoetako Udala</t>
  </si>
  <si>
    <t>Universidad de Salamanca</t>
  </si>
  <si>
    <t>La Salle Berrozpe</t>
  </si>
  <si>
    <t>* Aretxabaletako Udala</t>
  </si>
  <si>
    <t>Universidad Nacional de Educación a Distancia (Centro Asociado de Bergara)</t>
  </si>
  <si>
    <t>AEG Ikastetxea</t>
  </si>
  <si>
    <t>Alegia</t>
  </si>
  <si>
    <t>* Arrasateko Udala</t>
  </si>
  <si>
    <t>Universidad de Valladolid</t>
  </si>
  <si>
    <t>Escuela Agraria de Derio</t>
  </si>
  <si>
    <t>* Baliarraingo Udala</t>
  </si>
  <si>
    <t>Universitat Oberta de Catalunya</t>
  </si>
  <si>
    <t>IES Uni Eibar-Ermua BHI</t>
  </si>
  <si>
    <t>* Berastegiko Udala</t>
  </si>
  <si>
    <t>Universidad Internacional de La Rioja</t>
  </si>
  <si>
    <t>Leizaran BHI</t>
  </si>
  <si>
    <t>* Debako Udala</t>
  </si>
  <si>
    <t>CPES C.D.E.A. BHIP</t>
  </si>
  <si>
    <t>* Debagoieneko Mankomunitatea</t>
  </si>
  <si>
    <t>CPES CEBANC BHIP</t>
  </si>
  <si>
    <t>* Eibarko Udala</t>
  </si>
  <si>
    <t>Mutriku BHI</t>
  </si>
  <si>
    <t>* Eskoriatzako Udala</t>
  </si>
  <si>
    <t>IEFPS Aretxabaleta Lanbide Eskola GLHBI</t>
  </si>
  <si>
    <t>Antzuola</t>
  </si>
  <si>
    <t>* Ezkio-Itsasoko Udala</t>
  </si>
  <si>
    <t>IEFPS Don Bosco GLHBI</t>
  </si>
  <si>
    <t>* Gabiriako Udala</t>
  </si>
  <si>
    <t>IEFPS Tolosaldea GLHBI</t>
  </si>
  <si>
    <t>* Gaintzako Udala</t>
  </si>
  <si>
    <t>Mariaren Lagundia Ikastola</t>
  </si>
  <si>
    <t>Arrasate</t>
  </si>
  <si>
    <t>* Getariako Udala</t>
  </si>
  <si>
    <t>Escuela de Cine y Video</t>
  </si>
  <si>
    <t>Asteasu</t>
  </si>
  <si>
    <t>* Hernaniko Udala</t>
  </si>
  <si>
    <t>CPES S.E.I.M.</t>
  </si>
  <si>
    <t>* Hernialdeko Udala</t>
  </si>
  <si>
    <t>IES Botikazar BHI</t>
  </si>
  <si>
    <t>* Hondarribiko Udala</t>
  </si>
  <si>
    <t>Fraisoro Eskolako</t>
  </si>
  <si>
    <t>Azkoitia</t>
  </si>
  <si>
    <t>* Idiazabalgo Udala</t>
  </si>
  <si>
    <t>IES Plaiaundi BHI</t>
  </si>
  <si>
    <t>Azpeitia</t>
  </si>
  <si>
    <t>* Irungo Udala</t>
  </si>
  <si>
    <t>IES Zubiri-Manteo BHI</t>
  </si>
  <si>
    <t>* Irurako Udala</t>
  </si>
  <si>
    <t>Meka GLHBI</t>
  </si>
  <si>
    <t>* Larraulgo Udala</t>
  </si>
  <si>
    <t>IEFPS Iurreta</t>
  </si>
  <si>
    <t>* Lazkaoko Udala</t>
  </si>
  <si>
    <t>CPES San Miguel - Fundación Vda Elizaran BHIP</t>
  </si>
  <si>
    <t>* Legazpiko Udala</t>
  </si>
  <si>
    <t>* Legorretako Udala</t>
  </si>
  <si>
    <t>Azpeitiko Kirol Patronatua</t>
  </si>
  <si>
    <t>Bergara</t>
  </si>
  <si>
    <t>* Lezoko Udala</t>
  </si>
  <si>
    <t>* Lizartzako Udala</t>
  </si>
  <si>
    <t>* Mendaroko Udala</t>
  </si>
  <si>
    <t>* Olaberriako Udala</t>
  </si>
  <si>
    <r>
      <t xml:space="preserve">DIPUTATU NAGUSIA
</t>
    </r>
    <r>
      <rPr>
        <sz val="12"/>
        <rFont val="Arial"/>
        <family val="2"/>
      </rPr>
      <t>DIPUTADO GENERAL</t>
    </r>
  </si>
  <si>
    <t>Olaberria</t>
  </si>
  <si>
    <t>Oñati</t>
  </si>
  <si>
    <t>Ordizia</t>
  </si>
  <si>
    <t>Orendain</t>
  </si>
  <si>
    <t>Orexa</t>
  </si>
  <si>
    <t>Orio</t>
  </si>
  <si>
    <t>Ormaiztegi</t>
  </si>
  <si>
    <t>Segura</t>
  </si>
  <si>
    <t>Tolosa</t>
  </si>
  <si>
    <t>Urnieta</t>
  </si>
  <si>
    <t>Usurbil</t>
  </si>
  <si>
    <t>Villabona</t>
  </si>
  <si>
    <t>Zaldibia</t>
  </si>
  <si>
    <t>Zegama</t>
  </si>
  <si>
    <t>Zerain</t>
  </si>
  <si>
    <t>Zestoa</t>
  </si>
  <si>
    <t>Zizurkil</t>
  </si>
  <si>
    <t>Universidad de Zaragoza</t>
  </si>
  <si>
    <t>IES José Miguel Barandiaran BHI</t>
  </si>
  <si>
    <t>CIFP Desarrollo Sostenible en Industrias Alimentarias y Acuicultura</t>
  </si>
  <si>
    <t>CPIFP Lorenzo Milani (Salamanca)</t>
  </si>
  <si>
    <t>Escola Agrària Forestal Santa Coloma de Farnes (Girona)</t>
  </si>
  <si>
    <t>Bidania-Goiazko Udala</t>
  </si>
  <si>
    <t>Bidegi</t>
  </si>
  <si>
    <t>Debabarrena. Badesa</t>
  </si>
  <si>
    <t>43 Erakunde</t>
  </si>
  <si>
    <t>Gipuzkoako toki entitateak eta haien menpeko entitateak, eta
foru sektore publikokoak (155 Erakunde)</t>
  </si>
  <si>
    <t>10 Unibertsitate</t>
  </si>
  <si>
    <t>Abaltzisketako Udala</t>
  </si>
  <si>
    <t>Adunako Udala</t>
  </si>
  <si>
    <t>Aiako Udala</t>
  </si>
  <si>
    <t>Aitzondo Zerbitzuen Mankomunitatea</t>
  </si>
  <si>
    <t>Aizarnazabalgo Udala</t>
  </si>
  <si>
    <t>Albizturko Udala</t>
  </si>
  <si>
    <t>Alegiako Udala</t>
  </si>
  <si>
    <t>Alkizako Udala</t>
  </si>
  <si>
    <t>Altzoko Udala</t>
  </si>
  <si>
    <t>Altzagako Udala</t>
  </si>
  <si>
    <t>Amezketako Udala</t>
  </si>
  <si>
    <t>Andoaingo Kiroletako Udal Patronatua</t>
  </si>
  <si>
    <r>
      <t xml:space="preserve"> </t>
    </r>
    <r>
      <rPr>
        <sz val="10"/>
        <color indexed="8"/>
        <rFont val="Arial"/>
        <family val="2"/>
      </rPr>
      <t>Andoaingo Udala</t>
    </r>
  </si>
  <si>
    <t>KULTURA, TURISMO, GAZTERIA ETA KIROLA
CULTURA, TURISMO, JUVENTUD Y DEPORTE</t>
  </si>
  <si>
    <t>INDARREAN DAUDEN KUDEAKETA MANDATUAK  /  ENCOMIENDAS DE GESTIÓN VIGENTES</t>
  </si>
  <si>
    <r>
      <t>Kodea</t>
    </r>
    <r>
      <rPr>
        <sz val="9"/>
        <rFont val="Arial"/>
        <family val="2"/>
      </rPr>
      <t xml:space="preserve">
Código</t>
    </r>
  </si>
  <si>
    <r>
      <t>Aurrekontua</t>
    </r>
    <r>
      <rPr>
        <sz val="9"/>
        <rFont val="Arial"/>
        <family val="2"/>
      </rPr>
      <t xml:space="preserve">
Presupuesto</t>
    </r>
  </si>
  <si>
    <r>
      <t>Betebehar ekonomikoak</t>
    </r>
    <r>
      <rPr>
        <sz val="9"/>
        <rFont val="Arial"/>
        <family val="2"/>
      </rPr>
      <t xml:space="preserve">
Obligaciones económicas</t>
    </r>
  </si>
  <si>
    <r>
      <t>Egindako azpikontratuak</t>
    </r>
    <r>
      <rPr>
        <sz val="9"/>
        <rFont val="Arial"/>
        <family val="2"/>
      </rPr>
      <t xml:space="preserve">
Subcontrataciones que se realicen</t>
    </r>
  </si>
  <si>
    <r>
      <t>Eslepeindunak</t>
    </r>
    <r>
      <rPr>
        <sz val="9"/>
        <rFont val="Arial"/>
        <family val="2"/>
      </rPr>
      <t xml:space="preserve">
Adjudicatarias</t>
    </r>
  </si>
  <si>
    <r>
      <t>Esleitzeko prozedura</t>
    </r>
    <r>
      <rPr>
        <sz val="9"/>
        <rFont val="Arial"/>
        <family val="2"/>
      </rPr>
      <t xml:space="preserve">
Procedimiento de adjudicación</t>
    </r>
  </si>
  <si>
    <r>
      <t>Zenbatekoa</t>
    </r>
    <r>
      <rPr>
        <sz val="9"/>
        <rFont val="Arial"/>
        <family val="2"/>
      </rPr>
      <t xml:space="preserve">
Importe</t>
    </r>
  </si>
  <si>
    <r>
      <t xml:space="preserve">OGASUNA ETA FINANTZAK
</t>
    </r>
    <r>
      <rPr>
        <sz val="12"/>
        <rFont val="Arial"/>
        <family val="2"/>
      </rPr>
      <t>HACIENDA Y FINANZAS</t>
    </r>
  </si>
  <si>
    <r>
      <t xml:space="preserve">GIZARTE POLITIKA
</t>
    </r>
    <r>
      <rPr>
        <sz val="12"/>
        <rFont val="Arial"/>
        <family val="2"/>
      </rPr>
      <t>POLITICA SOCIAL</t>
    </r>
  </si>
  <si>
    <r>
      <t xml:space="preserve">INDARREAN DAUDEN HITZARMENAK  (Ekonomia Sustapeneko, Landa Inguruneko eta Lurralde Orekako Dep. - Ekonomia Sustapeneko  alorra) </t>
    </r>
    <r>
      <rPr>
        <sz val="9"/>
        <rFont val="Arial"/>
        <family val="2"/>
      </rPr>
      <t>/ 
CONVENIOS VIGENTES (Dpto. Promoción Económica, Medio Rural y Equilibrio Territorial - Area Promoción Económica)</t>
    </r>
  </si>
  <si>
    <r>
      <t>Sinatzaileak</t>
    </r>
    <r>
      <rPr>
        <sz val="8"/>
        <rFont val="Arial"/>
        <family val="2"/>
      </rPr>
      <t xml:space="preserve">
Partes firmantes</t>
    </r>
  </si>
  <si>
    <r>
      <t>Xedea</t>
    </r>
    <r>
      <rPr>
        <sz val="8"/>
        <rFont val="Arial"/>
        <family val="2"/>
      </rPr>
      <t xml:space="preserve">
Objeto</t>
    </r>
  </si>
  <si>
    <r>
      <t>Iraupena</t>
    </r>
    <r>
      <rPr>
        <sz val="8"/>
        <rFont val="Arial"/>
        <family val="2"/>
      </rPr>
      <t xml:space="preserve">
Duración</t>
    </r>
  </si>
  <si>
    <r>
      <t>Egindako aldaketak</t>
    </r>
    <r>
      <rPr>
        <sz val="8"/>
        <rFont val="Arial"/>
        <family val="2"/>
      </rPr>
      <t xml:space="preserve">
Modificaciones realizadas</t>
    </r>
  </si>
  <si>
    <r>
      <t>Hitzartutako prestazioak</t>
    </r>
    <r>
      <rPr>
        <sz val="8"/>
        <rFont val="Arial"/>
        <family val="2"/>
      </rPr>
      <t xml:space="preserve">
Prestaciones convenidas</t>
    </r>
  </si>
  <si>
    <r>
      <t>Prestazioak bete behar dituzten pertsonak</t>
    </r>
    <r>
      <rPr>
        <sz val="8"/>
        <rFont val="Arial"/>
        <family val="2"/>
      </rPr>
      <t xml:space="preserve">
Sujetos obligados a la realización de la prestación</t>
    </r>
  </si>
  <si>
    <r>
      <t>Hitzartutako betebehar ekonomikoa</t>
    </r>
    <r>
      <rPr>
        <sz val="8"/>
        <rFont val="Arial"/>
        <family val="2"/>
      </rPr>
      <t xml:space="preserve">
Obligaciones económicas convenidas</t>
    </r>
  </si>
  <si>
    <t>INDARREAN DAUDEN HITZARMENAK  /  CONVENIOS SUSCRITOS VIGENTES</t>
  </si>
  <si>
    <t>Kodea
Código</t>
  </si>
  <si>
    <t>Sinatzaileak
Partes firmantes</t>
  </si>
  <si>
    <t>Xedea 
Objeto</t>
  </si>
  <si>
    <t>Iraupena 
Duración</t>
  </si>
  <si>
    <t>Egindako aldaketak
Modificaciones realizadas</t>
  </si>
  <si>
    <t>Hitzartutako prestazioak
Prestaciones convenidas</t>
  </si>
  <si>
    <t>Prestazioak bete behar dituzten pertsonak
Sujetos obligados a la realización de la prestación</t>
  </si>
  <si>
    <t>Hitzartutako betebehar ekonomikoa
Obligaciones económicas convenidas</t>
  </si>
  <si>
    <r>
      <rPr>
        <b/>
        <sz val="11"/>
        <rFont val="Arial"/>
        <family val="2"/>
      </rPr>
      <t xml:space="preserve">HITZARMENAK + KONTRATU PROGRAMAK </t>
    </r>
    <r>
      <rPr>
        <b/>
        <sz val="10"/>
        <rFont val="Arial"/>
        <family val="2"/>
      </rPr>
      <t xml:space="preserve">:ADINEKO PERTSONEN EGONALDIAK (Egoitzak edo eta Eguneko Zentroak) eta PROGRAMAK
</t>
    </r>
    <r>
      <rPr>
        <sz val="10"/>
        <rFont val="Arial"/>
        <family val="2"/>
      </rPr>
      <t>CONVENIO</t>
    </r>
    <r>
      <rPr>
        <b/>
        <sz val="10"/>
        <rFont val="Arial"/>
        <family val="2"/>
      </rPr>
      <t xml:space="preserve">S </t>
    </r>
    <r>
      <rPr>
        <sz val="10"/>
        <rFont val="Arial"/>
        <family val="2"/>
      </rPr>
      <t>Y CONTRATOS PROGRAMAS</t>
    </r>
    <r>
      <rPr>
        <b/>
        <sz val="10"/>
        <rFont val="Arial"/>
        <family val="2"/>
      </rPr>
      <t xml:space="preserve">: </t>
    </r>
    <r>
      <rPr>
        <sz val="10"/>
        <rFont val="Arial"/>
        <family val="2"/>
      </rPr>
      <t>ESTANCIAS  DE PERSONAS MAYORES (Residencias y/o Centros de día) Y PROGRAMAS.</t>
    </r>
  </si>
  <si>
    <r>
      <t>Kalkulo onarria: urteko gastua</t>
    </r>
    <r>
      <rPr>
        <sz val="9"/>
        <rFont val="Arial"/>
        <family val="2"/>
      </rPr>
      <t xml:space="preserve">
Base cálculo: gasto anual</t>
    </r>
  </si>
  <si>
    <r>
      <t xml:space="preserve">Entitatea
</t>
    </r>
    <r>
      <rPr>
        <sz val="10"/>
        <rFont val="Arial"/>
        <family val="2"/>
      </rPr>
      <t>Entitad</t>
    </r>
  </si>
  <si>
    <r>
      <t xml:space="preserve">Egoitza
</t>
    </r>
    <r>
      <rPr>
        <sz val="10"/>
        <rFont val="Arial"/>
        <family val="2"/>
      </rPr>
      <t>Centro</t>
    </r>
  </si>
  <si>
    <r>
      <t xml:space="preserve">Herria
</t>
    </r>
    <r>
      <rPr>
        <sz val="10"/>
        <rFont val="Arial"/>
        <family val="2"/>
      </rPr>
      <t>Localidad</t>
    </r>
  </si>
  <si>
    <r>
      <t xml:space="preserve">Gauzatze data
</t>
    </r>
    <r>
      <rPr>
        <sz val="10"/>
        <rFont val="Arial"/>
        <family val="2"/>
      </rPr>
      <t>Fecha de formalización</t>
    </r>
  </si>
  <si>
    <r>
      <t xml:space="preserve">Iraunaldia
</t>
    </r>
    <r>
      <rPr>
        <sz val="10"/>
        <rFont val="Arial"/>
        <family val="2"/>
      </rPr>
      <t>Vigencia</t>
    </r>
  </si>
  <si>
    <r>
      <t xml:space="preserve">Urteko gastua (eguneraketak barne)
</t>
    </r>
    <r>
      <rPr>
        <sz val="9"/>
        <rFont val="Arial"/>
        <family val="2"/>
      </rPr>
      <t>Gasto anual (actualizaciones incluídas)</t>
    </r>
  </si>
  <si>
    <r>
      <t xml:space="preserve">Egonaldien tarifa eguneko
</t>
    </r>
    <r>
      <rPr>
        <sz val="9"/>
        <rFont val="Arial"/>
        <family val="2"/>
      </rPr>
      <t>Tarifa estancias por día</t>
    </r>
  </si>
  <si>
    <r>
      <t xml:space="preserve">Programen zenbatekoa
</t>
    </r>
    <r>
      <rPr>
        <sz val="9"/>
        <rFont val="Arial"/>
        <family val="2"/>
      </rPr>
      <t>Importe  programas</t>
    </r>
  </si>
  <si>
    <r>
      <t xml:space="preserve">Tarifak + programak
</t>
    </r>
    <r>
      <rPr>
        <sz val="9"/>
        <rFont val="Arial"/>
        <family val="2"/>
      </rPr>
      <t xml:space="preserve">Tarifas + programas </t>
    </r>
  </si>
  <si>
    <t>Gipuzkoako Foru Aldundiak eta Gipuzkoako Tokiko Garapen Agentziek / Diputación Foral de Gipuzkoa y Agencias Comarcales de Desarrollo Local de Gipuzkoa</t>
  </si>
  <si>
    <t>Lurraldearen sustapen ekonomikorako gobernantza eredu berri bat garatzeko oinarriak ezartzea. / Establecer las bases del desarrollo de un nuevo modelo de gobernanza para la promoción económica del territorio.</t>
  </si>
  <si>
    <t>2021ko ekainaren 30a bitartean/
Hasta el 30 de junio de 2021</t>
  </si>
  <si>
    <t>Ez / No</t>
  </si>
  <si>
    <t>Lurraldeko sustapen ekonomikoa sendotzea, eskualde arteko kohesioa sustatzea, garapen sozio-ekonomiko politiken diseinurako proposamenak, enpresen eraldaketa prozesuak eta eragileen arteko harremana erraztea. / Consolidar la reactivación económica, impulsar la cohesión entre comarcas, propuestas de diseño de las políticas de desarrollo socio-económico, facilitar procesos de transformación en las empresas y la interrelación de los diferentes agentes.</t>
  </si>
  <si>
    <t>Ez dago/No hay</t>
  </si>
  <si>
    <t xml:space="preserve">Euskal Autonomia Erkidegoko Administrazio Orokorra, Gipuzkoako Foru Aldundia eta Donostiako Udala / Administración General de la Comunidad Autónoma de Euskadi, Diputación Foral de Gipuzkoa  y Ayuntamiento de San Sebastián </t>
  </si>
  <si>
    <t xml:space="preserve">Lankidetza esparruaren luzapena Giza Eskubideen Pedagogia Baliabideen Aieteko Zentroa proiektuaren fase pilotua garatzeko. / Prórroga del marco de colaboración con el fin de desarrollar la fase piloto del proyecto del Centro de Recursos Pedagógicos en Derechos Humanos de Aiete. </t>
  </si>
  <si>
    <t>2020ko abenduaren 31 bitartean / Hasta 31 de diciembre de 2020</t>
  </si>
  <si>
    <t>Fase pilotuak hainbat ardatz integratzen ditu: batetik, hiru eremutako ekintzak (informazioa biltzea, sortzea eta dibulgatzea); bestetik, eragileen parte-hartzea eta koordinazioa lortzeko ekimenak; eta, azkenik, Zentroaren beraren kudeaketa beharrei erantzutea.  / La fase piloto contempla acciones en tres ámbitos (recopilar, generar y divulgar), así como iniciativas que buscan la coordinación y participación de agentes y la atención a las propias necesidades de gestión del Centro.</t>
  </si>
  <si>
    <t>Eusko Jaurlaritza, Arabako Foru Aldundia, Bizkaiko Foru Aldundia eta Gipuzkoako Foru Aldundia / Gobierno Vasco, Diputación Foral de Álava/Araba, Diputación Foral de Bizkaia y Diputación Foral de Gipuzkoa</t>
  </si>
  <si>
    <t>Eusko Jaurlaritzaren, Arabako Foru Aldundiaren, Bizkaiko Foru Aldundiaren eta Gipuzkoako Foru Aldundiaren arteko oinarriak finkatzea da eta era berean, EAEko euskara hutsezko hedabideen aurrerantzko ekintzabidea ziurtatzeko alde desberdinak bere gain hartzen dituzten betebeharrak, diruzkoak zein baliabidezkoak arautzea.  / Establecer las bases para la colaboración entre el Gobierno Vasco y las diputaciones forales de Araba/Álava, Bizkaia y Gipuzkoa, así como regular las obligaciones tanto económicas como de recursos o medios que asumen las diferentes partes, con el fin de asegurar la línea de acción futura en favor de los medios de comunicación íntegramente en euskera.</t>
  </si>
  <si>
    <t>2022ko urtarrilaren 1a bitartean / Hasta 1 de enero 2022</t>
  </si>
  <si>
    <t xml:space="preserve">Diru ekarpenak egitea instituzio bakoitzak,  euskara hutsean argitaratzen duten idatzizko hedabideei zuzendutako dirulaguntza deialdia egitea eta dirulaguntzen deialdiaren oinarriak eta irizpideak betetzea / Aportación económica por parte de cada institución, realizar la convocatoria de subvenciones dirigida a medios de comunicación escritos y publicados íntegramente en euskera y dar cumplimiento a las bases y a los criterios de la convocatoria de subvenciones. </t>
  </si>
  <si>
    <t>Eusko Jaurlaritza, Arabako Foru Aldundia, Bizkaiko Foru Aldundia, Gipuzkoako Foru Aldundia / Gobierno Vasco, Diputación Foral de Álava/Araba, Diputación Foral de Bizkaia y Diputación Foral de Gipuzkoa</t>
  </si>
  <si>
    <t>Orkestra - Lehiakortasunerako Euskal Institutua-Deusto Fundazioa eta Gipuzkoako Foru Aldundia / Orkestra- Instituto Vasco de Competitividad-Fundación Deusto y la Diputación Foral de Gipuzkoa</t>
  </si>
  <si>
    <t>2020. ekitaldirako lankidetza eta koordinazioko esparru egonkorra ezartzea, Etorkizuna Eraikiz ekimenari aplikatutako unibertsitate ikerketa sustatzeko. / Establecer para el ejercicio 2020 un marco estable de colaboración y coordinación para promover la investigación universitaria aplicada a la iniciativa Etorkizuna Eraikiz.</t>
  </si>
  <si>
    <t>Orkestraren laguntza akademikoa  Lurralde Garapenerako Laborategia hedatzeko eta «Gipuzkoa Think Tank» proiektua bultzatzeko. / Apoyo académico de Orkestra en el despliegue del Laboratorio para el Desarrollo Territorial, así como en el impulso del proyecto “Gipuzkoa Think Tank”.</t>
  </si>
  <si>
    <t xml:space="preserve">GFA-ko Ogasun eta Finantza Departamentua </t>
  </si>
  <si>
    <t xml:space="preserve">Sozietateen gaineko zergaren foru araudian jasotako berrikuntzako jarduerengatiko kenkaria aplikatzeko txostenak egiteari begira bi departamentuen arteko harreman esparrua ezartzea / Establecer el marco de relación entre ambos departamentos en materia de emisión de informes a los efectos de la aplicación de la deducción por actividades de innovación de la normativa foral del impuesto sobre sociedades. </t>
  </si>
  <si>
    <t>EZ/NO</t>
  </si>
  <si>
    <t xml:space="preserve">Sozietateen gaineko zergaren foru araudian jasotako berrikuntzako jarduerengatiko kenkaria aplikatzeko txostenak egitea Ogasuneko lankidetzarekin / Emitir informes a los efectos de la aplicación de la deducción por actividades de innovación de la normativa foral del impuesto sobre sociedades, con el apoyo de Hacienda  </t>
  </si>
  <si>
    <t>Ogasun eta Finantza Departamentua eta Ekonomia Sustapeneko, Landa Inguruneko  eta Lurralde Orekako Departamentua.</t>
  </si>
  <si>
    <r>
      <t xml:space="preserve">INDARREAN DAUDEN HITZARMENAK  (Ekonomia Sustapeneko, Landa Inguruneko eta Lurralde Orekako Dep. - Landa Inguruneko  alorra) </t>
    </r>
    <r>
      <rPr>
        <sz val="9"/>
        <rFont val="Arial"/>
        <family val="2"/>
      </rPr>
      <t>/
 CONVENIOS VIGENTES (Dpto. Promoción Económica, Medio Rural y Equilibrio Territorial - Area Medio Rural)</t>
    </r>
  </si>
  <si>
    <t>AZTI Fundazioa</t>
  </si>
  <si>
    <t>SUDOANG proiektua / Proyecto SUDOANG</t>
  </si>
  <si>
    <t>EZ / NO</t>
  </si>
  <si>
    <t>HAZI Fundazioa</t>
  </si>
  <si>
    <t>LIFE BACCATA proiektua / Proyecto LIFE BACCATA</t>
  </si>
  <si>
    <t>LIFE Oreka Mendian proiektua / Proyecto LIFE Oreka Mendian</t>
  </si>
  <si>
    <t>5 años después del pago final</t>
  </si>
  <si>
    <t>Gestión Ambiental de Navarra S.A., Fundación HAZI Fundazioa y Agencia Vasca del Agua – Ur Agentzia.</t>
  </si>
  <si>
    <t>Elkartzeko akordioa LIFE IrekiBAI LIFE14 NAT/ES/000168 proiektua garatzeko: Nafarroak eta Gipuzkoak partekatzen dituzten ibaien lotura eta bertako habitatak hobetzea / Acuerdo de asociación para el desarrollo del proyecto LIFE IrekiBAI LIFE14 NAT/ES/000168: mejora de la conectividad y de los hábitats de los ríos compartidos por Navarra y Gipuzkoa</t>
  </si>
  <si>
    <t>LIFE IrekiBAI LIFE14 NAT/ES/000168 proiektua garatzea: Nafarroak eta Gipuzkoak partekatzen dituzten ibaien lotura eta bertako habitatak hobetzea / Desarrollo del proyecto LIFE IrekiBAI LIFE14 NAT/ES/000168: mejora de la conectividad y de los hábitats de los ríos compartidos por Navarra y Gipuzkoa</t>
  </si>
  <si>
    <t>Europako Fondoa / Fondo Europeo (1.799.624,00 €)</t>
  </si>
  <si>
    <t>Comisión Europea (Agencia Ejecutiva para las Pequeñas y Medianas Empresas - EASME)</t>
  </si>
  <si>
    <t>LIFE14 NAT/ES/000186 IrekiBAI proiektua: Nafarroak eta Gipuzkoak partekatzen dituzten ibaien lotura eta bertako habitatak hobetzea / Proyecto LIFE14 NAT/ES/000186 IrekiBai: mejora de la conectividad y de los hábitats de los ríos compartidos por Navarra y Gipuzkoa</t>
  </si>
  <si>
    <t>Zarauzko Udala / Ayuntamiento de Zarautz</t>
  </si>
  <si>
    <t>Iñurritzako Biotopoko mantentze-lanak koordinatzeko</t>
  </si>
  <si>
    <t>Mugagabea / Indefinida</t>
  </si>
  <si>
    <t>Iñurritzako Biotopoko mantentze-lanak koordinatzea / Coordinación de trabajos de mantenimiento en el Biotopo de Inurritza</t>
  </si>
  <si>
    <t>Usurbilgo Udala / Ayuntamiento de Usurbil</t>
  </si>
  <si>
    <t>1.073.1 “Irisasi” Herri Onurako Mendiaren Kudeaketan parte hartzeko</t>
  </si>
  <si>
    <t>1.073.1 “Irisasi” Herri Onurako Mendiaren Kudeaketan parte hartzea</t>
  </si>
  <si>
    <t>Universidad de Oviedo</t>
  </si>
  <si>
    <t>Proyecto LIFE+ ARCOS (Dunas)</t>
  </si>
  <si>
    <t>Onuradunen azken ordainketa arte / Hasta pago final a beneficiarios</t>
  </si>
  <si>
    <t>Europako Fondoa / Fondo Europeo (87.212,00 €)</t>
  </si>
  <si>
    <t>TRAGSATEC, Tecnologías y servicios Agrarios, S.A.</t>
  </si>
  <si>
    <t>Desarrollo de las acciones previstas en el proyecto Life+ Naturaleza 13 NAT/ES/001171 Life Lutreola Spain “Nuevos enfoques en la conservación del visón europeo en España”</t>
  </si>
  <si>
    <t>Azken ordainketa eta onuradunen ekintzen amaiera / Pago final y fin acciones beneficiario</t>
  </si>
  <si>
    <t>Europako Fondoa / Fondo Europeo (138.020,00 €)</t>
  </si>
  <si>
    <t>Eusko Jaurlaritza, Araba eta Bizkaiko Foru Aldundiak eta Euskal Telebista, S.A. / Gobierno Vasco, Diputaciones Forales de Alava y Bizkaia y Euskal Telebista, S.A.</t>
  </si>
  <si>
    <t>"Sustraia" programa telebistan ematea / Producción televisiva del programa “Sustraia”</t>
  </si>
  <si>
    <t>Red Eléctrica de España, S.A.U.</t>
  </si>
  <si>
    <t>Baso suteen prebentzioko eta haien aurkako jarduerak koordinatzea / Coordinación de actuaciones en la prevención y lucha contra los incendios forestales</t>
  </si>
  <si>
    <t>Arabako Foru Aldundia / Diputación Foral de Alava</t>
  </si>
  <si>
    <t>Aizkorri-Aratz Parke Naturalaren finantzazioa / Financiación del Parque Natural de Aizkorri-Aratz</t>
  </si>
  <si>
    <t>Euskal Autonomia Erkidegoko Erakunde Ordaintzailea / Organismo Pagador de la Comunidad Autónoma del País Vasco</t>
  </si>
  <si>
    <t>NBEF eta LGNEF Europako Funtsen kargura finantzatutako landa garapenerako laguntza zuzenak eta neurriak ordaintzea eta kudeatzea / Gestión y pago de las ayudas directas y medidas de desarrollo rural financiadas con cargo a los fondos comunitarios FEAGA y FEADER</t>
  </si>
  <si>
    <t>Gipuzkoako Ehiza Federazioa / Federación de Caza de Gipuzkoa</t>
  </si>
  <si>
    <t>Basurdeek Gipuzkoako nekazaritza ustialekuetan eragindako kalteengatik aurkezten diren erreklamazioak kudeatzea / Gestión de reclamaciones por daños producidos por jabalíes en explotaciones agrarias de Gipuzkoa</t>
  </si>
  <si>
    <t>NEIKER Nekazal Ikerketa eta Garapenerako Euskal Erakundea A.B.</t>
  </si>
  <si>
    <t>Entzefalopatia Espongiforme Kutsagarriei buruzko ikerkuntzar / Investigación de las Encefalopatias Espongiformes Transmisibles</t>
  </si>
  <si>
    <t>Laborategiko analisi lanak / Realización de análisis laboratoriales</t>
  </si>
  <si>
    <t>Asteasuko Udala / Ayuntamiento de Asteasu</t>
  </si>
  <si>
    <t>Nekazaritzalde bat erabili, garatu eta ustiatzea / Uso, desarrollo y explotación de una Nekazaritzaldea</t>
  </si>
  <si>
    <t>Nekazaritzako eta abeltzaintzako gaien eta kirol instalazioen laboratorioko analisiak / Análisis laboratoriales de productos agropecuarios e instalaciones deportivas</t>
  </si>
  <si>
    <t>Elkarkidetza E.P.S.V.</t>
  </si>
  <si>
    <t>Nekazaritza jarduerak behar baino lehenago uzteko laguntzak / Ayudas al cese anticipado de la actividad agraria</t>
  </si>
  <si>
    <r>
      <t xml:space="preserve">Debagoiena, Debabarrena, San Markos, Sasieta, Urola erdia, Urola kosta, Tolosaldeko mankomunitateak eta DFG-Dpto de Medio Ambiente y Ordenación del Territorio
</t>
    </r>
    <r>
      <rPr>
        <sz val="10"/>
        <color indexed="8"/>
        <rFont val="Arial"/>
        <family val="2"/>
      </rPr>
      <t>Mancomunidades de Debagoiena, Debabarrena, San Marcos, Sasieta, Urola-erdia, Urola-kosta, Tolosaldea y DFG-Dpto de Medio Ambiente y Ordenación del Territorio</t>
    </r>
  </si>
  <si>
    <r>
      <t xml:space="preserve">Gipuzkoako  Hondakinen Kontsortzioa eratzea.
</t>
    </r>
    <r>
      <rPr>
        <sz val="10"/>
        <rFont val="Arial"/>
        <family val="2"/>
      </rPr>
      <t>Constitución del Consorcio de Residuos de Gipuzkoa.</t>
    </r>
  </si>
  <si>
    <r>
      <t xml:space="preserve">Mugagabea
</t>
    </r>
    <r>
      <rPr>
        <sz val="10"/>
        <rFont val="Arial"/>
        <family val="2"/>
      </rPr>
      <t>Indefinido</t>
    </r>
  </si>
  <si>
    <r>
      <t xml:space="preserve">Hiri hondakinen bideraketa sarea elkarlanean antolatu, gauzatu eta kudeatuko duen Kontsortzioa eratzea.
</t>
    </r>
    <r>
      <rPr>
        <sz val="10"/>
        <rFont val="Arial"/>
        <family val="2"/>
      </rPr>
      <t>Constituir un Consorcio para la organización, ejecución y gestión en común de la gestión en alta de residuos urbanos</t>
    </r>
  </si>
  <si>
    <r>
      <rPr>
        <b/>
        <u/>
        <sz val="10"/>
        <rFont val="Arial"/>
        <family val="2"/>
      </rPr>
      <t>Foru Aldundia eta mankomunitatea</t>
    </r>
    <r>
      <rPr>
        <b/>
        <sz val="10"/>
        <rFont val="Arial"/>
        <family val="2"/>
      </rPr>
      <t xml:space="preserve">k: Kontsortzio eratzea eta haren batzarrean parte hartzea, etorkizuneko ekarpen ekonomikoak egitea azpiegiturak garatzeko.
</t>
    </r>
    <r>
      <rPr>
        <u/>
        <sz val="10"/>
        <rFont val="Arial"/>
        <family val="2"/>
      </rPr>
      <t>Diputación Foral y mancomunidades</t>
    </r>
    <r>
      <rPr>
        <sz val="10"/>
        <rFont val="Arial"/>
        <family val="2"/>
      </rPr>
      <t>: Constituir el Consorcio y participar en su asamblea, realizar futuras aportaciones económicas para la construcción de infraestructuras.</t>
    </r>
  </si>
  <si>
    <r>
      <t xml:space="preserve">IHOBE SA – Ingurumen Jarduketarako Sozietate Publikoaeta eta GFA-Ingurumeneko eta Lurralde Antolaketako Dptua
</t>
    </r>
    <r>
      <rPr>
        <sz val="10"/>
        <color indexed="8"/>
        <rFont val="Arial"/>
        <family val="2"/>
      </rPr>
      <t>IHOBE, Sociedad Pública de Gestión Ambiental, SA y  DFG-Dpto de Medio Ambiente y Ordenación del Territorio</t>
    </r>
  </si>
  <si>
    <r>
      <t xml:space="preserve">Lurralde Historikoan jasangarritasunaren aldeko ekintzak sustatzera bideratutako informazioa trukatzea.
</t>
    </r>
    <r>
      <rPr>
        <sz val="10"/>
        <rFont val="Arial"/>
        <family val="2"/>
      </rPr>
      <t>Intercambio de información encaminado a fomentar la sostenibilidad local en el Territorio Histórico de Gipuzkoa.</t>
    </r>
  </si>
  <si>
    <r>
      <t xml:space="preserve">Urtebetekoa, luzatutzat jokoa.
</t>
    </r>
    <r>
      <rPr>
        <sz val="10"/>
        <rFont val="Arial"/>
        <family val="2"/>
      </rPr>
      <t>Anual, entendiéndose tácitamente prorrogado.</t>
    </r>
  </si>
  <si>
    <r>
      <t xml:space="preserve">Laguntza teknikoa.
</t>
    </r>
    <r>
      <rPr>
        <sz val="10"/>
        <rFont val="Arial"/>
        <family val="2"/>
      </rPr>
      <t>Asistencia técnica.</t>
    </r>
  </si>
  <si>
    <r>
      <rPr>
        <b/>
        <u/>
        <sz val="10"/>
        <rFont val="Arial"/>
        <family val="2"/>
      </rPr>
      <t>Foru Aldundiak</t>
    </r>
    <r>
      <rPr>
        <b/>
        <sz val="10"/>
        <rFont val="Arial"/>
        <family val="2"/>
      </rPr>
      <t xml:space="preserve">: laguntza emango die Gipuzkoako udalerriei haien Ekintza Planaren (EP21) gauzatze-mailaren ebaluazioaren bidez eta ebaluazio programatik eratorritako informazioa ematea.
</t>
    </r>
    <r>
      <rPr>
        <b/>
        <u/>
        <sz val="10"/>
        <rFont val="Arial"/>
        <family val="2"/>
      </rPr>
      <t>Ihobek</t>
    </r>
    <r>
      <rPr>
        <b/>
        <sz val="10"/>
        <rFont val="Arial"/>
        <family val="2"/>
      </rPr>
      <t xml:space="preserve">: laguntza ematea udalerriei eta EAEko Jasangarritasunaren Behatokiaren informazioa ematea.
</t>
    </r>
    <r>
      <rPr>
        <u/>
        <sz val="10"/>
        <rFont val="Arial"/>
        <family val="2"/>
      </rPr>
      <t>Diputación Foral</t>
    </r>
    <r>
      <rPr>
        <sz val="10"/>
        <rFont val="Arial"/>
        <family val="2"/>
      </rPr>
      <t xml:space="preserve">: asistencia técnica a los municipios a través de la  evaluación del grado de ejecución de su Plan de Acción-AL21 y aportar información derivada del programa de evaluación.
</t>
    </r>
    <r>
      <rPr>
        <u/>
        <sz val="10"/>
        <rFont val="Arial"/>
        <family val="2"/>
      </rPr>
      <t>Ihobe</t>
    </r>
    <r>
      <rPr>
        <sz val="10"/>
        <rFont val="Arial"/>
        <family val="2"/>
      </rPr>
      <t>: asistencia a los municipios y  proporcionar información del Observatorio de la Sostenibilidad del País Vasco.</t>
    </r>
  </si>
  <si>
    <t>La Communauté d’Agglomération Côte Basque Adour, la Communauté d’Agglomération Sud Pays Basque, le Conseil Général des Pyrénées Atlantiques, la Université de Pau et des Pays de l’Adour, le Bureau de Recherches Géologiques et Minières, Azti-Tecnalia, la Lyonnaise des Eaux France y Casagec Ingenierie y GFA-Ingurumeneko eta Obra Hidraulikoetako Dptua</t>
  </si>
  <si>
    <r>
      <t xml:space="preserve">«Euskal Itsasertza IZT» Interes Zientifikoko Taldea eratzea.
</t>
    </r>
    <r>
      <rPr>
        <sz val="10"/>
        <rFont val="Arial"/>
        <family val="2"/>
      </rPr>
      <t>Constituir la Agrupación de Interés científico «AIC Litoral Vasco».</t>
    </r>
  </si>
  <si>
    <r>
      <t xml:space="preserve">Hiru urte.
</t>
    </r>
    <r>
      <rPr>
        <sz val="10"/>
        <rFont val="Arial"/>
        <family val="2"/>
      </rPr>
      <t>Tres años.</t>
    </r>
  </si>
  <si>
    <r>
      <t xml:space="preserve"> - Hitzarmenaren iraupena, beste hiru urtez luzatu da, 2017tik 2020ra, 1. zk gehigarria sinatu zenetik, 2017ko urriaren 18tik, kontatzen hasita.
- Eguneratzea lehengo Hego Lapurdiko eta Euskal Kostaldea-Aturriko hirigune elkargoen egoera, 2017ko urtarrilaren 1ean fusionatu egin baitziren.
</t>
    </r>
    <r>
      <rPr>
        <sz val="10"/>
        <rFont val="Arial"/>
        <family val="2"/>
      </rPr>
      <t>- Se amplía en 3 años (2017-2020), a partir de la fecha de firma de la adenda nº 1 el 18 de octubre de 2017.
- Actualizar la situación de las antiguas Communautés d’Agglomération Sud Pays Basque y Côte Basque Adour, fusionadas el 1 de enero de 2017.</t>
    </r>
  </si>
  <si>
    <r>
      <t xml:space="preserve">Lankidetza zientifikoa eta informazioa zabaltzea ondorengo gaietan: bainu uren kalitatea eta kostalde lerroaren bilakaera (higadura eta akrezioa/sedimentazioa).
</t>
    </r>
    <r>
      <rPr>
        <sz val="10"/>
        <rFont val="Arial"/>
        <family val="2"/>
      </rPr>
      <t>Colaboración científica y difusión de información en materia de calidad de las aguas de baño y evolución de la línea de costa (erosión y acreción/sedimentación).</t>
    </r>
  </si>
  <si>
    <r>
      <t xml:space="preserve">GoiEner, S. Coop eta GFA-Ingurumeneko eta Lurralde Antolaketako Dptua
</t>
    </r>
    <r>
      <rPr>
        <sz val="10"/>
        <rFont val="Arial"/>
        <family val="2"/>
      </rPr>
      <t>GoiEner, S.Koop y DFG-Dpto de Medio Ambiente y Ordenación del Territorio</t>
    </r>
  </si>
  <si>
    <r>
      <t xml:space="preserve">Elkarrekin estrategiak diseinatzeko eta garatzeko Gipuzkoan sistema energetiko iraunkor bateranzko trantsizio bultzatzearren.
</t>
    </r>
    <r>
      <rPr>
        <sz val="10"/>
        <rFont val="Arial"/>
        <family val="2"/>
      </rPr>
      <t>Diseñar y desarrollar estrategias conjuntas para impulsar la transición a un sistema energético sostenible para Gipuzkoa.</t>
    </r>
  </si>
  <si>
    <r>
      <t>Urte bat.</t>
    </r>
    <r>
      <rPr>
        <sz val="10"/>
        <rFont val="Arial"/>
        <family val="2"/>
      </rPr>
      <t xml:space="preserve">
Un año.</t>
    </r>
  </si>
  <si>
    <r>
      <t xml:space="preserve">Laguntzea baterako jardueren diseinuan eta gauzatzean eta  zerbitzuak eta programak zabaltzea.
</t>
    </r>
    <r>
      <rPr>
        <sz val="10"/>
        <rFont val="Arial"/>
        <family val="2"/>
      </rPr>
      <t xml:space="preserve">Colaboración en el diseño y realización de actividades conjuntas y difusión de servicios y programas. </t>
    </r>
  </si>
  <si>
    <r>
      <rPr>
        <b/>
        <u/>
        <sz val="10"/>
        <rFont val="Arial"/>
        <family val="2"/>
      </rPr>
      <t>Foru Aldundiak</t>
    </r>
    <r>
      <rPr>
        <b/>
        <sz val="10"/>
        <rFont val="Arial"/>
        <family val="2"/>
      </rPr>
      <t xml:space="preserve">: laguntza teknikoa, informazio zabaltzea.
</t>
    </r>
    <r>
      <rPr>
        <b/>
        <u/>
        <sz val="10"/>
        <rFont val="Arial"/>
        <family val="2"/>
      </rPr>
      <t>GoiEner S.Coop-ek</t>
    </r>
    <r>
      <rPr>
        <b/>
        <sz val="10"/>
        <rFont val="Arial"/>
        <family val="2"/>
      </rPr>
      <t xml:space="preserve">: laguntza teknikoa, informazio zabaltzea
</t>
    </r>
    <r>
      <rPr>
        <u/>
        <sz val="10"/>
        <rFont val="Arial"/>
        <family val="2"/>
      </rPr>
      <t>Diputación Foral</t>
    </r>
    <r>
      <rPr>
        <sz val="10"/>
        <rFont val="Arial"/>
        <family val="2"/>
      </rPr>
      <t xml:space="preserve">: colaboración técnica y difusión de información.
</t>
    </r>
    <r>
      <rPr>
        <u/>
        <sz val="10"/>
        <rFont val="Arial"/>
        <family val="2"/>
      </rPr>
      <t>GoiEner S.Coop</t>
    </r>
    <r>
      <rPr>
        <sz val="10"/>
        <rFont val="Arial"/>
        <family val="2"/>
      </rPr>
      <t>: colaboración técnica y difusión de información.</t>
    </r>
  </si>
  <si>
    <r>
      <t>GFA-Ekonomia Sustapeneko, Landa Inguruneko eta Lurralde Orekako dptua, GFA-Ingurumeneko eta Obra Hidraulikoetako dptua, Gestion Ambiental de Navarra SA, HAZI Fundazioa eta Uraren Euskal Agentzia</t>
    </r>
    <r>
      <rPr>
        <sz val="10"/>
        <rFont val="Arial"/>
        <family val="2"/>
      </rPr>
      <t xml:space="preserve">
DFG-Dpto de Promoción Económica, Medio Rural y Equilibrio Territorial, DFG-Dpto de Medio Ambiente y Obras Hidráulicas, Gestión Ambiental de Navarra SA, Fundación HAZI  y la Agencia Vasca del Agua – URA</t>
    </r>
  </si>
  <si>
    <r>
      <t xml:space="preserve">LIFE IrekiBAI LIFE14 NAT/ES/000186 proiektua garatzea.
</t>
    </r>
    <r>
      <rPr>
        <sz val="10"/>
        <rFont val="Arial"/>
        <family val="2"/>
      </rPr>
      <t>Desarrollo del proyecto LIFE IrekiBAI LIFE14 NAT/ES/000186.</t>
    </r>
  </si>
  <si>
    <r>
      <t>Gipuzkoako Foru Aldundiak onuradun elkartuei saldoa ordaintzen dien egunetik bost urtera amaituko da.</t>
    </r>
    <r>
      <rPr>
        <sz val="10"/>
        <rFont val="Arial"/>
        <family val="2"/>
      </rPr>
      <t xml:space="preserve">
Terminará cinco años después de la fecha de pago del saldo por la Diputación Foral de Gipuzkoa a los beneficiarios asociados.</t>
    </r>
  </si>
  <si>
    <r>
      <t>Ekintzak burutzea eta lankidetza teknikoa eta finantzarioa LIFE IrekiBAI LIFE14 NAT/ES/000186 proiektua garatzeko.</t>
    </r>
    <r>
      <rPr>
        <sz val="10"/>
        <rFont val="Arial"/>
        <family val="2"/>
      </rPr>
      <t xml:space="preserve">
Ejecución de acciones y colaboración técnica y financiera para el desarrollo del proyecto LIFE IrekiBAI LIFE14 NAT/ES/000186</t>
    </r>
  </si>
  <si>
    <r>
      <t>Europako funtsak: 1.799.624 €; Foru Aldundia: 401.260 €; Gestion Ambiental de Navarra: 617.621 €; Hazi Fundazioa: 1 €; Uraren Euskal Agentzia: 180.866 €</t>
    </r>
    <r>
      <rPr>
        <sz val="10"/>
        <rFont val="Arial"/>
        <family val="2"/>
      </rPr>
      <t xml:space="preserve">
Fondos europeos: 1.799.624 €; Diputación Foral: 401.260 €; Gestión Ambiental de Navarra: 617.621 €; Fundación Hazi: 1 €; Agencia Vasca del Agua: 180.866 €</t>
    </r>
  </si>
  <si>
    <r>
      <t>Azti Fundazioa, Surfrider Forundation Europe, Biarritzeko udalerria, SUEZ Eau France SAS, KostaGarbia Joint Association eta GFA-Ingurumeneko eta Obra Hidraulikoetko Dptua.</t>
    </r>
    <r>
      <rPr>
        <sz val="10"/>
        <rFont val="Arial"/>
        <family val="2"/>
      </rPr>
      <t xml:space="preserve">
Fundación Azti, Surfrider Foundation Europe, Ville de Biarritz, SUEZ Eau France SAS, KostaGarbia Joint Association y DFG–Dpto de Medio Ambiente y Obras Hidráulicas.</t>
    </r>
  </si>
  <si>
    <r>
      <t xml:space="preserve"> LIFE LEMA, LlFE15 ENV/ES/000252 proiektua garatzea.</t>
    </r>
    <r>
      <rPr>
        <sz val="10"/>
        <rFont val="Arial"/>
        <family val="2"/>
      </rPr>
      <t xml:space="preserve">
Desarrollo del proyecto LIFE LEMA, LlFE15 ENV/ES/000252</t>
    </r>
  </si>
  <si>
    <r>
      <t xml:space="preserve">Itsas hondakinen ezabapen adimendua eta horien kudeaketa tokiko erakundeen bidez (LIFE LEMA) LlFE15 ENV/ES/000252 proiektua garatzea.
</t>
    </r>
    <r>
      <rPr>
        <sz val="10"/>
        <rFont val="Arial"/>
        <family val="2"/>
      </rPr>
      <t>Desarrollo del proyecto (LIFE LEMA) LlFE15 ENV/ES/000252 - eliminación inteligente de los desechos marinos y su gestión por las autoridades locales.</t>
    </r>
  </si>
  <si>
    <r>
      <t>Europako funtsak: 1.229.465 €; Foru Aldundia: 180.189 €; Azti Fundazioa: 260.159,00; Ville de Biarritz: 119.115,00 €; Kostagarbia Joint Assocition: 57.689,00 €; SUEZ Eau France SAS: 217.954,00 €; Surfrider Foundation Europe: 94.532,00 €.</t>
    </r>
    <r>
      <rPr>
        <sz val="10"/>
        <rFont val="Arial"/>
        <family val="2"/>
      </rPr>
      <t xml:space="preserve">
Fondos europeos: 1.229.465 €; Diputación Foral: 180.189 €; Fundación Azti: 260.159,00; Ville de Biarritz: 119.115,00 €; Kostagarbia Joint Assocition: 57.689,00 €; SUEZ Eau France SAS: 217.954,00 €; Surfrider Foundation Europe: 94.532,00 €.</t>
    </r>
  </si>
  <si>
    <r>
      <t xml:space="preserve">Ihobe SA Ingurumen Kudeaketako Sozietate Publikoa eta GFA-Ingurumeneko eta  Obra Hidraulikoetako Dptua.
</t>
    </r>
    <r>
      <rPr>
        <sz val="10"/>
        <rFont val="Arial"/>
        <family val="2"/>
      </rPr>
      <t>Sociedad Pública de Gestión Ambiental Ihobe, S.A.y DFG-Dpto de Medio Ambiente y Obras Hidráulicas.</t>
    </r>
  </si>
  <si>
    <r>
      <t xml:space="preserve">Euskal Kostaldea Klima-aldaketara Egokitzeko jarduketa-ildoaren esparruan egin beharreko lankidetza-ekintzak zehaztea.
</t>
    </r>
    <r>
      <rPr>
        <sz val="10"/>
        <rFont val="Arial"/>
        <family val="2"/>
      </rPr>
      <t>Determinar las acciones de colaboración a llevar a cabo en el marco de la linea de actuación de la Adaptación de la Costa Vasca frente al Cambio Climático.</t>
    </r>
  </si>
  <si>
    <r>
      <t xml:space="preserve">Izenpetzen denetik, 2018-06-04tik, 2020ko abenduaren 31ra arte iraungo du.
</t>
    </r>
    <r>
      <rPr>
        <sz val="10"/>
        <rFont val="Arial"/>
        <family val="2"/>
      </rPr>
      <t>Desde el día de la firma, 04-06-2018, hasta el 31 de diciembre de 2020.</t>
    </r>
  </si>
  <si>
    <r>
      <rPr>
        <b/>
        <sz val="10"/>
        <rFont val="Arial"/>
        <family val="2"/>
      </rPr>
      <t>Euskal Kostaldea Klima-aldaketara Egokitzeko jarduketa-ildoaren esparruan egin beharreko lankidetza-ekintzak zehaztea urteko Lan-Planen arabera.</t>
    </r>
    <r>
      <rPr>
        <sz val="10"/>
        <rFont val="Arial"/>
        <family val="2"/>
      </rPr>
      <t xml:space="preserve">
Determinar las acciones de colaboración a llevar a cabo en el marco de la linea de actuación de la Adaptación de la Costa Vasca frente al Cambio Climático según los Planes de Trabajo anuales</t>
    </r>
  </si>
  <si>
    <r>
      <rPr>
        <b/>
        <u/>
        <sz val="10"/>
        <rFont val="Arial"/>
        <family val="2"/>
      </rPr>
      <t>Ihobek</t>
    </r>
    <r>
      <rPr>
        <b/>
        <sz val="10"/>
        <rFont val="Arial"/>
        <family val="2"/>
      </rPr>
      <t>:</t>
    </r>
    <r>
      <rPr>
        <b/>
        <u/>
        <sz val="10"/>
        <rFont val="Arial"/>
        <family val="2"/>
      </rPr>
      <t xml:space="preserve">
</t>
    </r>
    <r>
      <rPr>
        <b/>
        <sz val="10"/>
        <rFont val="Arial"/>
        <family val="2"/>
      </rPr>
      <t xml:space="preserve">- "Euskal Kostaldearen  urrakortasun .... Klima Aldaketaren aurrean" proiektua finantzatzea.
- Jarraipen-batzordea eratzea eta dinamizatzea.
- GFAren parte-hartzearen berri ematea.
</t>
    </r>
    <r>
      <rPr>
        <b/>
        <u/>
        <sz val="10"/>
        <rFont val="Arial"/>
        <family val="2"/>
      </rPr>
      <t xml:space="preserve">Foru Aldundiak:
</t>
    </r>
    <r>
      <rPr>
        <b/>
        <sz val="10"/>
        <rFont val="Arial"/>
        <family val="2"/>
      </rPr>
      <t xml:space="preserve">- Jarraipen-batzordean parte hartzea.
- Proiektua egiteko informazioa ematea eta haren ondoriozkoa erabiltzea.
</t>
    </r>
    <r>
      <rPr>
        <u/>
        <sz val="10"/>
        <rFont val="Arial"/>
        <family val="2"/>
      </rPr>
      <t>Ihobe</t>
    </r>
    <r>
      <rPr>
        <sz val="10"/>
        <rFont val="Arial"/>
        <family val="2"/>
      </rPr>
      <t>:</t>
    </r>
    <r>
      <rPr>
        <u/>
        <sz val="10"/>
        <rFont val="Arial"/>
        <family val="2"/>
      </rPr>
      <t xml:space="preserve"> </t>
    </r>
    <r>
      <rPr>
        <sz val="10"/>
        <rFont val="Arial"/>
        <family val="2"/>
      </rPr>
      <t xml:space="preserve">
- Financiar el proy. "Vulnerabilidad Riesgo y  ….. Frente al Cambio Climático".
- Constituir y dinamizar la Comisión de Seguimiento.
-Dar visibilidad a la participación de la Diputación Foral de Gipuzkoa.
</t>
    </r>
    <r>
      <rPr>
        <u/>
        <sz val="10"/>
        <rFont val="Arial"/>
        <family val="2"/>
      </rPr>
      <t>Diputación Foral</t>
    </r>
    <r>
      <rPr>
        <sz val="10"/>
        <rFont val="Arial"/>
        <family val="2"/>
      </rPr>
      <t>:
- Tomar parte en la Comisión de Seguimiento.
- Aportar información para la elaboración del proyecto y utilizar la resultante.</t>
    </r>
  </si>
  <si>
    <r>
      <t xml:space="preserve">Gipuzkoako Ur Kontsortzioa eta GFA-Ingurumeneko eta Obra Hidraulikoetako Dptua
</t>
    </r>
    <r>
      <rPr>
        <sz val="10"/>
        <rFont val="Arial"/>
        <family val="2"/>
      </rPr>
      <t>Consorcio de Aguas de Gipuzkoa y DFG-Dpto de Medio Ambiente y Obras Hidráulicas</t>
    </r>
  </si>
  <si>
    <r>
      <t xml:space="preserve">Azpiegitura hidraulikoetako lanak kontrata bidez finantzatzea eta gauzatzea.
</t>
    </r>
    <r>
      <rPr>
        <sz val="10"/>
        <rFont val="Arial"/>
        <family val="2"/>
      </rPr>
      <t>Financiación y ejecución de obras de infraestructura hidráulica.</t>
    </r>
  </si>
  <si>
    <r>
      <t xml:space="preserve">Lau urteko iraupena ezartzen da, sinaduraren egunetik hasita (2018-12-17).
</t>
    </r>
    <r>
      <rPr>
        <sz val="10"/>
        <rFont val="Arial"/>
        <family val="2"/>
      </rPr>
      <t>Desde su firma, el 17-12-2018, se establece una duración de cuatro años.</t>
    </r>
  </si>
  <si>
    <r>
      <rPr>
        <b/>
        <u/>
        <sz val="10"/>
        <rFont val="Arial"/>
        <family val="2"/>
      </rPr>
      <t>Foru Aldundiak</t>
    </r>
    <r>
      <rPr>
        <b/>
        <sz val="10"/>
        <rFont val="Arial"/>
        <family val="2"/>
      </rPr>
      <t xml:space="preserve">: beharrezko lurrak eskuratzea, lanak kontratatzea, lanen zuzendaritza arduratzea eta lanak zati batean finantzatzea.
</t>
    </r>
    <r>
      <rPr>
        <b/>
        <u/>
        <sz val="10"/>
        <rFont val="Arial"/>
        <family val="2"/>
      </rPr>
      <t>Ur Kontsortzioak</t>
    </r>
    <r>
      <rPr>
        <b/>
        <sz val="10"/>
        <rFont val="Arial"/>
        <family val="2"/>
      </rPr>
      <t xml:space="preserve">: lurrak eskuratzeko gastuak ordaintzea, lanak zati batean finantzatzea eta instalazioak ustiatzea eta mantentzea
</t>
    </r>
    <r>
      <rPr>
        <u/>
        <sz val="10"/>
        <rFont val="Arial"/>
        <family val="2"/>
      </rPr>
      <t>Diputación Foral</t>
    </r>
    <r>
      <rPr>
        <sz val="10"/>
        <rFont val="Arial"/>
        <family val="2"/>
      </rPr>
      <t xml:space="preserve">: gestión de los terrenos necesarios, contratación de las obras, dirección de las obras y financiación parcial de las obras.
</t>
    </r>
    <r>
      <rPr>
        <u/>
        <sz val="10"/>
        <rFont val="Arial"/>
        <family val="2"/>
      </rPr>
      <t>Consorcio de Aguas</t>
    </r>
    <r>
      <rPr>
        <sz val="10"/>
        <rFont val="Arial"/>
        <family val="2"/>
      </rPr>
      <t>: abono de los gastos para gestionar los terrenos, financiación parcial de las obras y explotación y mantenimiento de las instalaciones.</t>
    </r>
  </si>
  <si>
    <r>
      <t xml:space="preserve">10.000.000 €.
Foru Aldundia
</t>
    </r>
    <r>
      <rPr>
        <sz val="10"/>
        <rFont val="Arial"/>
        <family val="2"/>
      </rPr>
      <t xml:space="preserve">Diputación Foral: 5.000.000 € (50%)
</t>
    </r>
    <r>
      <rPr>
        <b/>
        <sz val="10"/>
        <rFont val="Arial"/>
        <family val="2"/>
      </rPr>
      <t>Ur Kontsortzioa</t>
    </r>
    <r>
      <rPr>
        <sz val="10"/>
        <rFont val="Arial"/>
        <family val="2"/>
      </rPr>
      <t xml:space="preserve">
Consorcio de Aguas: 5.000.000 € (50%)</t>
    </r>
  </si>
  <si>
    <r>
      <t xml:space="preserve">KABIA foru organismo autonomoa eta GFA-Ingurumeneko eta  Obra Hidraulikoetako Dptua.
</t>
    </r>
    <r>
      <rPr>
        <sz val="10"/>
        <rFont val="Arial"/>
        <family val="2"/>
      </rPr>
      <t>Organismo Autónomo foral KABIA y DFG-Dpto de Medio Ambiente y Obras Hidráulicas.</t>
    </r>
  </si>
  <si>
    <r>
      <rPr>
        <b/>
        <sz val="10"/>
        <rFont val="Arial"/>
        <family val="2"/>
      </rPr>
      <t>Villabonako adineko pertsonentzako egoitzaren energia sortzeko sistema birmoldatzea.</t>
    </r>
    <r>
      <rPr>
        <sz val="10"/>
        <rFont val="Arial"/>
        <family val="2"/>
      </rPr>
      <t xml:space="preserve">
Remodelación del sistema de generación energética de la residencia para personas mayores de Villabona.</t>
    </r>
  </si>
  <si>
    <r>
      <t xml:space="preserve">Hitzarmena izenpetzen denetik, 2019-09-10etik, jarduketen kontratazioa likidatzen den arte.
</t>
    </r>
    <r>
      <rPr>
        <sz val="10"/>
        <rFont val="Arial"/>
        <family val="2"/>
      </rPr>
      <t>Desde la firma del convenio el 10-09-2019, hasta la liquidación de la contratación de las actuaciones.</t>
    </r>
  </si>
  <si>
    <r>
      <t xml:space="preserve">2019ko abenduaren 3ko datarekin, Errenteriako adinekoen egoitzan energia sortzeko sistema birmoldatzeko obrak finantzatzeko eta burutzeko hitzarmenaren gehigarria onesten da.
</t>
    </r>
    <r>
      <rPr>
        <sz val="10"/>
        <rFont val="Arial"/>
        <family val="2"/>
      </rPr>
      <t>Con fecha 3-12-2019 se aprueba adenda al convenio para la financiación y ejecución de las obras de remodelación del sistema de generación energética de la residencia para personas mayores de Errenteria.</t>
    </r>
  </si>
  <si>
    <r>
      <t xml:space="preserve">Lanak finantzatzea eta burutzea.
</t>
    </r>
    <r>
      <rPr>
        <sz val="10"/>
        <rFont val="Arial"/>
        <family val="2"/>
      </rPr>
      <t xml:space="preserve">Financiación y ejecución de las obras. </t>
    </r>
  </si>
  <si>
    <r>
      <rPr>
        <b/>
        <u/>
        <sz val="10"/>
        <rFont val="Arial"/>
        <family val="2"/>
      </rPr>
      <t>Foru Aldundiak</t>
    </r>
    <r>
      <rPr>
        <b/>
        <sz val="10"/>
        <rFont val="Arial"/>
        <family val="2"/>
      </rPr>
      <t xml:space="preserve">: proiektua idaztea, lanak kontratatzea eta lanen zuzendaritza teknikoaz arduratzea.
</t>
    </r>
    <r>
      <rPr>
        <b/>
        <u/>
        <sz val="10"/>
        <rFont val="Arial"/>
        <family val="2"/>
      </rPr>
      <t>KABIAk</t>
    </r>
    <r>
      <rPr>
        <b/>
        <sz val="10"/>
        <rFont val="Arial"/>
        <family val="2"/>
      </rPr>
      <t xml:space="preserve">: baimenak eskuratzea eta ordaintzea, eta lanak egiten ari diren bitartean eraikinean sartzen uztea zein kontratistari zein Ingurumeneko eta OOHHetako Departamentuko teknikariei.
</t>
    </r>
    <r>
      <rPr>
        <u/>
        <sz val="10"/>
        <rFont val="Arial"/>
        <family val="2"/>
      </rPr>
      <t>Diputación Fora</t>
    </r>
    <r>
      <rPr>
        <sz val="10"/>
        <rFont val="Arial"/>
        <family val="2"/>
      </rPr>
      <t xml:space="preserve">l: redacción proyecto, contratación y dirección técnica de las obras.
</t>
    </r>
    <r>
      <rPr>
        <u/>
        <sz val="10"/>
        <rFont val="Arial"/>
        <family val="2"/>
      </rPr>
      <t>KABIA</t>
    </r>
    <r>
      <rPr>
        <sz val="10"/>
        <rFont val="Arial"/>
        <family val="2"/>
      </rPr>
      <t>: obtención y pago de permisos y autorizaciones y facilitar el acceso al inmueble durante la ejecución tanto al contratista como a los técnicos del Dpto. de Medio Ambiente y OOHH.</t>
    </r>
  </si>
  <si>
    <r>
      <t xml:space="preserve">190.821 €
Foru Aldundia / </t>
    </r>
    <r>
      <rPr>
        <sz val="10"/>
        <rFont val="Arial"/>
        <family val="2"/>
      </rPr>
      <t xml:space="preserve">Diputación Foral: 95.410,50 €
</t>
    </r>
    <r>
      <rPr>
        <b/>
        <sz val="10"/>
        <rFont val="Arial"/>
        <family val="2"/>
      </rPr>
      <t>KABIA</t>
    </r>
    <r>
      <rPr>
        <sz val="10"/>
        <rFont val="Arial"/>
        <family val="2"/>
      </rPr>
      <t xml:space="preserve">: 95.410,50 €
</t>
    </r>
  </si>
  <si>
    <r>
      <t xml:space="preserve">Uliazpi Fundazioa eta GFA-Ingurumeneko eta  Obra Hidraulikoetako Dptua.
</t>
    </r>
    <r>
      <rPr>
        <sz val="10"/>
        <rFont val="Arial"/>
        <family val="2"/>
      </rPr>
      <t>Fundación Uliazpi y DFG-Dpto de Medio Ambiente y Obras Hidráulicas.</t>
    </r>
  </si>
  <si>
    <r>
      <rPr>
        <b/>
        <sz val="10"/>
        <rFont val="Arial"/>
        <family val="2"/>
      </rPr>
      <t>Zubieta zentroko igerilekuaren klimatizazio instalazioa berritzeko obrak.</t>
    </r>
    <r>
      <rPr>
        <sz val="10"/>
        <rFont val="Arial"/>
        <family val="2"/>
      </rPr>
      <t xml:space="preserve">
Obras de reforma de la instalación de climatización de la piscina del Centro Zubieta.</t>
    </r>
  </si>
  <si>
    <r>
      <rPr>
        <b/>
        <u/>
        <sz val="10"/>
        <rFont val="Arial"/>
        <family val="2"/>
      </rPr>
      <t>Foru Aldundiak</t>
    </r>
    <r>
      <rPr>
        <b/>
        <sz val="10"/>
        <rFont val="Arial"/>
        <family val="2"/>
      </rPr>
      <t xml:space="preserve">: lanak kontratatzea, lanen zuzendaritza teknikoaz arduratzea, eta lanak finantzatzea.
</t>
    </r>
    <r>
      <rPr>
        <b/>
        <u/>
        <sz val="10"/>
        <rFont val="Arial"/>
        <family val="2"/>
      </rPr>
      <t>Uliazpi Fundazioak</t>
    </r>
    <r>
      <rPr>
        <b/>
        <sz val="10"/>
        <rFont val="Arial"/>
        <family val="2"/>
      </rPr>
      <t xml:space="preserve">: baimenak eskuratzea eta ordaintzea, eta lanak egiten ari diren bitartean eraikinean sartzen uztea zein kontratistari zein Ingurumeneko eta OOHHetako Departamentuko teknikariei.
</t>
    </r>
    <r>
      <rPr>
        <u/>
        <sz val="10"/>
        <rFont val="Arial"/>
        <family val="2"/>
      </rPr>
      <t>Diputación Foral</t>
    </r>
    <r>
      <rPr>
        <sz val="10"/>
        <rFont val="Arial"/>
        <family val="2"/>
      </rPr>
      <t xml:space="preserve">: contratación y dirección técnica de las obras y financiación de las mismas.
</t>
    </r>
    <r>
      <rPr>
        <u/>
        <sz val="10"/>
        <rFont val="Arial"/>
        <family val="2"/>
      </rPr>
      <t>Fundación Uliazpi</t>
    </r>
    <r>
      <rPr>
        <sz val="10"/>
        <rFont val="Arial"/>
        <family val="2"/>
      </rPr>
      <t>: obtención y pago de permisos y autorizaciones y facilitar el acceso al inmueble durante la ejecución tanto al contratista como a los técnicos del Dpto. de Medio Ambiente y OOHH.</t>
    </r>
  </si>
  <si>
    <r>
      <t xml:space="preserve">132.274,54 €
Foru Aldundia / </t>
    </r>
    <r>
      <rPr>
        <sz val="10"/>
        <rFont val="Arial"/>
        <family val="2"/>
      </rPr>
      <t xml:space="preserve">Diputación Foral: 66.137,27 €
</t>
    </r>
    <r>
      <rPr>
        <b/>
        <sz val="10"/>
        <rFont val="Arial"/>
        <family val="2"/>
      </rPr>
      <t>Uliazpi Fundazioa</t>
    </r>
    <r>
      <rPr>
        <sz val="10"/>
        <rFont val="Arial"/>
        <family val="2"/>
      </rPr>
      <t xml:space="preserve">: 66.137,27 €
</t>
    </r>
  </si>
  <si>
    <r>
      <t xml:space="preserve">Txingudiko Zerbitzuen Mankomunitatea (Servicios de Txingudi-Txingudiko Zerbitzuak SA  bere merkataritza sozietarearen bitartez) eta GFA-Ingurumeneko eta  Obra Hidraulikoetako Dptua.
</t>
    </r>
    <r>
      <rPr>
        <sz val="10"/>
        <rFont val="Arial"/>
        <family val="2"/>
      </rPr>
      <t>Mancomunidad de Servicios de Txingudi, a través de su sociedad mercantil Servicios de Txingudi-Txingudiko Zerbitzuak SA y DFG-Dpto de Medio Ambiente y Obras Hidráulicas.</t>
    </r>
  </si>
  <si>
    <r>
      <rPr>
        <b/>
        <sz val="10"/>
        <rFont val="Arial"/>
        <family val="2"/>
      </rPr>
      <t>Jaizkibelgo (Hondarribia) ekialdeko magaleko erreken uholdeak prebenitzeko proiektuaren 2. fasea -6. eta 8. kolektoreak-" proiektuko lanak gauzatzea.</t>
    </r>
    <r>
      <rPr>
        <sz val="10"/>
        <rFont val="Arial"/>
        <family val="2"/>
      </rPr>
      <t xml:space="preserve">
Ejecución de las obras del "Proyecto de prevención de inundaciones de las regatas de la ladera Este de Jaizkibel (Hondarribia) fase 2, colectores 6 y 8".</t>
    </r>
  </si>
  <si>
    <r>
      <t xml:space="preserve">Lau urteko iraupena ezartzen da, sinaduraren egunetik hasita (2020-09-17).
</t>
    </r>
    <r>
      <rPr>
        <sz val="10"/>
        <rFont val="Arial"/>
        <family val="2"/>
      </rPr>
      <t>Se establece una duración de cuatro años desde su firma el 17-09-2020</t>
    </r>
  </si>
  <si>
    <r>
      <rPr>
        <b/>
        <u/>
        <sz val="10"/>
        <rFont val="Arial"/>
        <family val="2"/>
      </rPr>
      <t>Foru Aldundiak</t>
    </r>
    <r>
      <rPr>
        <b/>
        <sz val="10"/>
        <rFont val="Arial"/>
        <family val="2"/>
      </rPr>
      <t xml:space="preserve">: obren kontratazioa, zuzendaritza teknikoa eta finantzaketa.
</t>
    </r>
    <r>
      <rPr>
        <b/>
        <u/>
        <sz val="10"/>
        <rFont val="Arial"/>
        <family val="2"/>
      </rPr>
      <t>Txingudiko Zerbitzuak</t>
    </r>
    <r>
      <rPr>
        <b/>
        <sz val="10"/>
        <rFont val="Arial"/>
        <family val="2"/>
      </rPr>
      <t xml:space="preserve">: beharrezko lursailak, lizentziak eta baimenak lortzea, eta lanak ustiatzea, zerbitzuak egiteko.
</t>
    </r>
    <r>
      <rPr>
        <b/>
        <u/>
        <sz val="10"/>
        <rFont val="Arial"/>
        <family val="2"/>
      </rPr>
      <t>Diputación Foral</t>
    </r>
    <r>
      <rPr>
        <b/>
        <sz val="10"/>
        <rFont val="Arial"/>
        <family val="2"/>
      </rPr>
      <t xml:space="preserve">: contratación, dirección técnica y financiación de las obras.
</t>
    </r>
    <r>
      <rPr>
        <b/>
        <u/>
        <sz val="10"/>
        <rFont val="Arial"/>
        <family val="2"/>
      </rPr>
      <t>Servicios de Txingudi</t>
    </r>
    <r>
      <rPr>
        <b/>
        <sz val="10"/>
        <rFont val="Arial"/>
        <family val="2"/>
      </rPr>
      <t>: obtención de los terrenos, licencias y autorizaciones necesarias y explotación de las obras para prestación del servicio.</t>
    </r>
  </si>
  <si>
    <r>
      <t xml:space="preserve">Gipuzkoako Foru Aldundia / </t>
    </r>
    <r>
      <rPr>
        <sz val="10"/>
        <rFont val="Arial"/>
        <family val="2"/>
      </rPr>
      <t xml:space="preserve">Diputación Foral de Gipuzkoa: 1.463.648,50 €
</t>
    </r>
  </si>
  <si>
    <t xml:space="preserve">50 Erakunde / 50 Organismos: 1.eranskina / anexo 1  
</t>
  </si>
  <si>
    <t>Gipuzkoako Foru Aldundiarekin lankidetza beraien erregistroetan idatziak aurkezteko / Colaboración con la Diputación Foral de Gipuzkoa para la presentación de escritos en sus registros</t>
  </si>
  <si>
    <t>Lau urte eta automatikoki luzatzen dira lau urteka / Cuatro años prorrogados automáticamente por periodos de cuatro años</t>
  </si>
  <si>
    <t>-</t>
  </si>
  <si>
    <t xml:space="preserve"> Erregistroari dagozkionak / Propias del registro</t>
  </si>
  <si>
    <t>Hitzarmeneko alderdiak / Partes convenidas (1.eranskina / anexo 1)</t>
  </si>
  <si>
    <t xml:space="preserve">Bizkaiko Foru Aldundia </t>
  </si>
  <si>
    <t>Suhiltzaile zerbitzuari buruzko lankidetza / Colaboración en materia de extinción de incendios</t>
  </si>
  <si>
    <t>Urte bateko iraunaldia eta automatikoki luzatu daiteke / Duración de un año y podrá prorrogarse automáticamente</t>
  </si>
  <si>
    <t>Suteak itzaltzeko eta salbamendurako zerbitzuen mobilizazio eta esku-hartzea koordinatzeko lurralde inguru mugakideetan /   Coordinar la movilización e intervención de los servicios de extinción de incendios y salvamento en zonas limítrofes a ambos Territorios.</t>
  </si>
  <si>
    <t>Hitzarmeneko alderdiak / Partes convenidas</t>
  </si>
  <si>
    <t>EUDEL (Hitzarmen markoa - Convenio marco)</t>
  </si>
  <si>
    <t>Gipuzkoako udalei informatika zerbitzuen eskaintza / Prestación de servicios informáticos a los ayuntamientos guipuzcoanos</t>
  </si>
  <si>
    <t>Urte bat eta alderdiren batek espresuki salatzen ez badu, automatikoki beste horrenbesteko denboraldirako luzatzen da / Anual y, salvo denuncia expresa de alguna de las partes, se entiende automáticamente prorrogado por iguales periodos de tiempo</t>
  </si>
  <si>
    <t>L.H.ko toki erakundeei  informatika zerbitzuak eskaini eta ematea / Ofrecer y prestar servicios informáticos por medio de IZFE, S.A. a entes locales del T.H.</t>
  </si>
  <si>
    <t>GFA eta L.H.ko toki erakundeak / DFG y entes locales del T.H.</t>
  </si>
  <si>
    <t>Hamaikagarren klausularen arabera / De acuerdo con la cláusula undécima</t>
  </si>
  <si>
    <t>Arabako, Bizkaiko eta Gipuzkoako foru aldundiak eta IVAP / Diputaciones forales de Alava, de Bizkaia y de Gipuzkoa y el IVAP</t>
  </si>
  <si>
    <t xml:space="preserve">Prestakuntza koordinatzeko lantaldearen eraketa, eginkizuna eta segimendua / Constitución, actividad y seguimiento del grupo de trabajo para la coordinación de la formación </t>
  </si>
  <si>
    <t>Ez du epemugarik / Indefinido</t>
  </si>
  <si>
    <t>Langile publikoaren prestakuntzaren koordinazioa / coordinación  de la formación de empleados públicos</t>
  </si>
  <si>
    <t>Gipuzkoako Batzar Nagusiak eta  IZFE, S.A. / Juntas Generales de Gipuzkoa e IZFE, S.A.</t>
  </si>
  <si>
    <t>Miramongo eraikineko funtzionamenduko gastu orokorrak banatzea / Distribución de gastos comunes de funcionamiento en el edificio Miramón</t>
  </si>
  <si>
    <t>Hitzarmeneko eranskinaren arabera / Según anexo del Convenio</t>
  </si>
  <si>
    <t>Eusko Jaurlaritza / Gobierno Vasco</t>
  </si>
  <si>
    <t>Larrialdiak kudeatzeko lankidetza / Colaboración en la gestión de emergencias</t>
  </si>
  <si>
    <t>Luzapen automatikoa urte naturalka / Prórroga automática por años naturales</t>
  </si>
  <si>
    <t>Larrialdiak koordinatzeko zentroen arteko interkonexio iraunkorra modernizatzea, ahalbideratuz  komunikazioen partekatzea / Modernización de la interconexión permanente entre los Centros de Coordinación de Emergencias que permita compartir las comunicaciones</t>
  </si>
  <si>
    <t>Gipuzkoako toki entitateak eta haien menpeko entitateak, eta
foru sektore publikokoak (163) / Entidades locales, los entes dependientes de ellas,
así como las entidades del sector público foral (163): 2.eranskina / anexo 2</t>
  </si>
  <si>
    <t>Gipuzkoako Foru Aldundiaren eskuratze zentralizatuko sistemari, Foru Kontratazioen Zentralari atxikitzea / Adhesión al sistema de adquisición centralizada, Central de Contratación Foral de la Diputación Foral de Gipuzkoa</t>
  </si>
  <si>
    <t xml:space="preserve">Indarraldi mugagabea  / Vigencia indefinida </t>
  </si>
  <si>
    <t>Foru Kontratazioen Zentralaren bitartez zehazten diren ondasun, zerbitzu eta hornidurak kontratatu ahal izango dira Foru Aldundiak egiten dituen esparru akordioetan ezarritako baldintzetan eta prezioetan / Contratar los bienes, servicios o suministros que se determinen a través de la Central de Contratación Foral, en las condiciones y precios vigentes en los acuerdos marco celebrados por la Diputación Foral</t>
  </si>
  <si>
    <t>Hitzarmeneko alderdiak / Partes convenidas (2.eranskina / anexo 2)</t>
  </si>
  <si>
    <t xml:space="preserve">Euskal Herriko Zuzenbide Historikoa eta Autonomikoa aztertzeko Fundazioa / Fundación para el estudio del Derecho Histórico y Autonómico de Vasconia (FEDHAV) </t>
  </si>
  <si>
    <t>Foru eta autonomi araubidearen eta, bereziki, Gipuzkoako Lurralde Historikokoaren ezagutzan sakontzea /  Profundizar en el conocimiento del régimen foral y autonómico y, especialmente, del Territorio Histórico de Gipuzkoa.</t>
  </si>
  <si>
    <t>Urtebeteko eta urtero luzagarria / Un año, pudiendo ser objeto de prórroga anual</t>
  </si>
  <si>
    <t>Hitzarmenaren berrikuspena, Foru Aldundiaren diru laguntzen araudira egokitze aldera (2011) / Revisión del citado convenio para adaptarlo a la normativa foral de subvenciones (2011)</t>
  </si>
  <si>
    <t>20.000 euro 2015an (diru laguntza) / 20.000 euros en 2015 (subvención)</t>
  </si>
  <si>
    <t>Polizia eta Larrialdietako Euskal Akademia / Academia Vasca de Policía y Emergencias</t>
  </si>
  <si>
    <t>Suhiltzaile Zerbitzuko langileak trebatzea / Formación del personal del Servicio de Bomberos</t>
  </si>
  <si>
    <t>Urtebete eta urtebeteko epealdika luzatuko da automatikoki / Un año y se prorrogará automáticamente por períodos de un año</t>
  </si>
  <si>
    <t>Hitzarmeneko bosgarren klasularen arabera / De acuerdo con la estipulación quinta del Convenio</t>
  </si>
  <si>
    <t xml:space="preserve">16 Unibertsitate / 16 Universidades: 3.eranskina / anexo 3 </t>
  </si>
  <si>
    <t>Unibertsitateko ikasleek Gipuzkoako Foru Aldundiko lan zentroetan egingo dituzten praktika akademikoen baldintzak arautzea / Regular los términos en que se desarrollarán las prácticas académicas del alumnado de la Universidad en los centros de trabajo de la Diputación Foral de Gipuzkoa</t>
  </si>
  <si>
    <t>Unibertsitateko ikasleek Gipuzkoako Foru Aldundian praktika akademikoak egiteko lankidetza / Colaboración para prácticas académicas del alumnado universitario en la Diputación Foral de Gipuzkoa</t>
  </si>
  <si>
    <t>Hitzarmeneko alderdiak / Partes convenidas (3.eranskina / anexo 3)</t>
  </si>
  <si>
    <t>Praktiketako ikasleari GFAren aldetik ikasketerako laguntza ordaintzea / Abono, por parte de la DFG, al alumnado de la bolsa o ayuda al estudio</t>
  </si>
  <si>
    <t>33 Lanbide Heziketako Zentroak / 33 Centros de Formación Profesional: 4.eranskina / anexo 4</t>
  </si>
  <si>
    <t>Lanbide Heziketako prestakuntza zikloetako ikasleek Gipuzkoako Foru Aldundian egingo duten lantokiko prestakuntza moduluaren baldintzak arautzea / Regular los términos en que se desarrollará el módulo de formación en centro de trabajo del alumnado de ciclos formativos de Formación Profesional en la DFG</t>
  </si>
  <si>
    <t>Lanbide Heziketako prestakuntza zikloetako ikasleek Gipuzkoako Foru Aldundian praktika akademikoak egiteko lankidetza / Colaboración para prácticas académicas del alumnado de los ciclos formativos de Formación Profesional en la Diputación Foral de Gipuzkoa</t>
  </si>
  <si>
    <t>Hitzarmeneko alderdiak / Partes convenidas (4.eranskina / anexo 4)</t>
  </si>
  <si>
    <t>Puntu.Eus FUNDAZIOA</t>
  </si>
  <si>
    <t>.EUS Domeninuaren Aitzindariak eskatutako .EUS Domeinu-izen Aitzindaria, Erregistro Orokorra hasi baino lehen, erregistratu eta erabiltzeko baldintzak erregulatzea / Regular las condiciones para el registro y uso del Nombre de Dominio Pionero .EUS solicitado por el Pionero del Dominio .EUS, antes del comienzo del Registro General.</t>
  </si>
  <si>
    <t>GIPUZKOA.EUS Domeinu-izen Aitzindaria erregistratu eta erabiltzeko eskubidea / Derecho de registrar y utilizar el siguiente Nombre de Dominio Pionero  GIPUZKOA.EUS</t>
  </si>
  <si>
    <t>3.000 euro (Ekarpen Finantzarioa) / 3.000 euros (Aportación Financiera)</t>
  </si>
  <si>
    <t>IZENPE, S.A.</t>
  </si>
  <si>
    <t>GFAren eta IZENPEren artean  ziurtapen eta sinadura elektronikoak eman ahal izateko harremanak zehaztea / Establecer el marco de relaciones entre la DFG e IZENPE en materia de certificación y firma electrónica</t>
  </si>
  <si>
    <t>GFAren eta IZENPEren artean  ziurtapen eta sinadura elektronikoak eman ahal izateko harremanak zehaztea / Establecer el marco de relaciones entre la DFG e IZENPE en materia de certificación y forma electrónica</t>
  </si>
  <si>
    <t>Eranskinean zehaztutako zenbatekoak /Tarifas especificadas en el Anexo</t>
  </si>
  <si>
    <t>ITELAZPI S.A.</t>
  </si>
  <si>
    <t xml:space="preserve">TETRA zerbitzuak emateko berariazko hitzarmena / Convenio específico de prestación de servicios TETRA </t>
  </si>
  <si>
    <t>Lau urteko indarraldia du. Luzagarria urteko epeak jarriz / Cuatro años de vigencia, prorrogable por periodos anuales</t>
  </si>
  <si>
    <t>Regular las condiciones particulares por las que se planifica, implanta y opera una Red de Radiocomunicaciones soportado sobre la tecnologia TETRA  y la prestación de un Servicio de Radiocomunicaciones Digitales / TETRA teknologian oinarritzen den Irrati-komunikazio sarearen plangintza, ezarpena eta eragikera arautzea eta Irrati-komunikazio Digitalen Zerbitzua eskaintzea</t>
  </si>
  <si>
    <t>Hitzarmeneko VII. Kapitulua / Capítulo VII del Convenio</t>
  </si>
  <si>
    <t xml:space="preserve">18 Erakunde / 18 Organismos: 5.eranskina / anexo 5 
</t>
  </si>
  <si>
    <t>GFA, udal eta Osakidetzaren arteko lankidetza erregimena ezartzea GILTZAGUNE izeneko proiektua burutzeko / Establecer el régimen de colaboración entre la DFG, los ayuntamientos y Osakidetza, para la ejecución del proyecto GILTZAGUNE</t>
  </si>
  <si>
    <t>Udalak: edukiontziak jartzea eta mantentzea. GFAk: edukiontzien horniketa eta edukiontzien giltzen sistema kudeatzea. Osakidetzak: giltzen kopien gastuak bere gain hartu eta beraien erabilera egokia bermatzea // Ayuntamiento: Colocación y mantenimiento de contenedores. DFG: suministro de contenedores y gestión de sistema de llaves. Osakidetza: asumir el coste de las copias de las llaves y su uso responsable.</t>
  </si>
  <si>
    <t>_</t>
  </si>
  <si>
    <t xml:space="preserve">Euskal Autonomia Erkidegoko Administrazioa eta Araba, Bizkaia eta Gipuzkoako Foru Aldundiak  / Administración Pública de la Comunidad Autónoma de Euskadi y Diputaciones Forales de Álava, Bizkaia y Gipuzkoa </t>
  </si>
  <si>
    <t xml:space="preserve">Zehaztapenak eta baldintza orokorrak zehaztea, batetik, EAEko Administrazioaren eta Foru Aldundien arteko informazio-trukea eta, batetik, Foru Aldundien artekoa egoteko. Halaber, Estatuko administrazioen eta Foru Aldundien arteko datu-bitartekotza egitea / Establecer los términos y condiciones generales para el intercambio de información entre la Administración de la CAE y las Diputaciones Forales y de éstas entre sí. Asimismo, la intermediación de datos entre las Administraciones Estatales y las Diputaciones Forales  </t>
  </si>
  <si>
    <t>Hiru urteko indarraldia du. Urtebeterako luzatuko da automatikoki / Tres años de vigencia, prorrogable automáticamente por periodos anuales</t>
  </si>
  <si>
    <t>Informazio-trukea / Intercambio de información</t>
  </si>
  <si>
    <t>Pirinio Atlantikoetako Departamenduko Kontseilua / Consejo Departamental de los Pirineos Atlánticos</t>
  </si>
  <si>
    <t xml:space="preserve">Gipuzkoako Foru Aldundia eta Pirinio Atlantikoetako Departamenduaren arteko lankidetza ezartzea, interes bereko ekintza bateratuak garatzeko / Implementar la cooperación entre la Diputación Foral de Gipuzkoa y el Departamento de los Pirineos Atlánticos, a fin de desarrollar acciones de interés común.  </t>
  </si>
  <si>
    <t xml:space="preserve">2020/12/31 arte / Hasta el 31/12/2020 </t>
  </si>
  <si>
    <t>Lankidetza ekintzak bultzatu eta orientatzea</t>
  </si>
  <si>
    <t xml:space="preserve">87 udal / 87 Ayuntamientos: 6.eranskina / anexo 6  
</t>
  </si>
  <si>
    <t xml:space="preserve">Lankidetza hitzarmena, udal erroldaren datuak egiaztatzeko / Convenio de colaboración en materia de comprobación de datos del padrón municipal </t>
  </si>
  <si>
    <t xml:space="preserve">Lau urte, gehienez ere lau urtera arte luzatu ahalko da (23) / Cuatro años, prorrogables por un máximo de cuatro años (23)
Urtebeteko indarraldia. Isilbidez urtez urte luzatuko da (64) / vigencia de un año, prorrogado automáticamente por periodos de un año (64)   </t>
  </si>
  <si>
    <t>Herritarren Partaidetzarako Foru Zuzendaritzak egiten dituen partaidetza prozesuetan parte hartzen dutenen erroldatzea begiratzea / Comprobación del empadronamiento de quienes tomen parte en los procesos participativos realizados desde la Dirección Foral para la Participación Ciudadana</t>
  </si>
  <si>
    <t>Hitzarmeneko alderdiak / Partes convenidas (6.eranskina / anexo 6)</t>
  </si>
  <si>
    <t>GFA eta IZENPE SAren arteko lankidetza arautzeko hitzarmena, identifikazioko bitarteko elektronikoak hedatzeko / Acuerdo regulador de la colaboración entre la DFG e IZENPE, S.A. para el despliegue de medios de identificación electrónicos</t>
  </si>
  <si>
    <t xml:space="preserve">Lau urte, gehienez ere lau urtera arte luzatu ahalko da / Cuatro años, prorrogables por un máximo de cuatro años </t>
  </si>
  <si>
    <t>Identifikazioko bitarteko elektronikoak hedatzea / Despliegue de medios de identificación electrónicos</t>
  </si>
  <si>
    <t>Unicef Euskal Herriko Batzordea / Unicef Comité País Vasco</t>
  </si>
  <si>
    <t xml:space="preserve">Gipuzkoako Foru Aldundiaren eta UNICEF Euskal Herriko Batzordearen arteko lankidetza hitzarmena, haurrek eta nerabeek udalerrietan parte hartzea sustatzeko  / Convenio de colaboración entre la Diputación Foral de Gipuzkoa y UNICEF Comité País Vasco para el fomento de la participación de la niñez y la adolescencia en la vida de las ciudades </t>
  </si>
  <si>
    <t>Urtebeteko iraunaldia eta automatikoki luza daiteke / Duración de un año y podrá prorrogarse automáticamente</t>
  </si>
  <si>
    <t>"Umeen Hiri Adiskideak" programa ezartzeko ekimenak / Iniciativas destinadas a la implantación del programa "Ciudades Amigas de la Infancia"</t>
  </si>
  <si>
    <t>Arabako, Bizkaiko eta Gipuzkoako Foru Aldundiak / Diputaciones Forales de Alava, Bizkaia y Gipuzkoa</t>
  </si>
  <si>
    <r>
      <t>Arabako, Bizkaiko eta Gipuzkoako Foru Aldundien arteko lankidetza-hitzarmena, hiru lurralde historikoen muga-eremuei dagokien prebentzio, su-iltzaltze eta salbamendu zerbitzuen mobilizazioa eta esku-hartze koordinatzeko</t>
    </r>
    <r>
      <rPr>
        <i/>
        <sz val="8"/>
        <rFont val="Times New Roman"/>
        <family val="1"/>
      </rPr>
      <t xml:space="preserve"> /</t>
    </r>
    <r>
      <rPr>
        <i/>
        <sz val="8"/>
        <rFont val="Arial"/>
        <family val="2"/>
      </rPr>
      <t xml:space="preserve"> </t>
    </r>
    <r>
      <rPr>
        <sz val="8"/>
        <rFont val="Arial"/>
        <family val="2"/>
      </rPr>
      <t>Convenio con las diputaciones de Alava y Bizkaia para coordinar la movilización e intervención de los respectivos servicios de prevención, extinción de incendios y salvamento en zonas limítrofes de los tres territorios históricos.</t>
    </r>
  </si>
  <si>
    <t xml:space="preserve">Lau urte, modu automatikoki luzatuko da urtero, lau urtera iritsi arte, gehienez gehienez ere lau urtera arte luzatu ahalko da / Cuatro años, prorrogables anualmente hasta un máximo de cuatro años </t>
  </si>
  <si>
    <t>Foru aldundien arteko lankidetza sustatzeko oinarriak finkatzea eta harremanetarako bide formalak definitzea /  Promover la colaboración interinstitucional y definir cauces formales de relación</t>
  </si>
  <si>
    <t>Donostiako Udala / Ayuntamiento de San Sebastián</t>
  </si>
  <si>
    <t>Gipuzkoako Foru Aldundiaren eta Donostiako Udalaren erakunde arteko lankidetza hitzarmena, Gipuzkoako Larrialdiak Koordinatzeko Zentral Batua sortzekoa / Convenio de colaboración interinstitucional entre la Diputación Foral de Gipuzkoa y el Ayuntamiento de San Sebastian, para la consecución de una Central Unificada de Coordinación de Emergencias para Gipuzkoa</t>
  </si>
  <si>
    <t>___</t>
  </si>
  <si>
    <t>Gipuzkoako Larrialdiak Koordinatzeko Zentral Batua sortzea /  Consecución de una Central Unificada de Coordinación de Emergencias para Gipuzkoa</t>
  </si>
  <si>
    <t>Bigarren klausularen arabera / De acuerdo con la cláusula segunda</t>
  </si>
  <si>
    <t>“Informatika Zerbitzuen Foru Elkartea – Sociedad Foral de Servicios Informáticos, S.A.” (IZFE, SA)</t>
  </si>
  <si>
    <t>GFAko egitura administrativo osoari informatika zerbitzuak emateko eta, era berean, foru sektore publikoko entitateei / Para la prestación de servicios informáticos a toda la estructura administrativa de la DFG así como a las entidades que integran el sector público foral</t>
  </si>
  <si>
    <t xml:space="preserve">4 urterako, 2018ko urtarrilaren 1etik. Luzatu egin daiteke, bi aldeek aurrez adostuta / 4 años, desde el 1 de enero de 2018. Podrá ser prorrogado previo acuerdo de ambas partes </t>
  </si>
  <si>
    <t>Administrazio elektronikoko oinarrizko irtenbideak elkarri ematea /  Prestación de servicios informáticos</t>
  </si>
  <si>
    <t>Urtero onartutako aurrekontu baliabideen arabera / De acuerdo con las disponibilidades presupuestarias aprobadas anualmente</t>
  </si>
  <si>
    <t>Administazio elektronikoko oinarrizko irtenbideak elkarri emateko / Para la prestación mutua de soluciones básicas de administración electrónica</t>
  </si>
  <si>
    <t>4 urte / 4 años</t>
  </si>
  <si>
    <t>Informatika zerbitzuak ematea /  Prestación de soluciones básicas de administración electrónica</t>
  </si>
  <si>
    <t>Udalbiltza Partzuergoa / Consorcio Udalbiltza</t>
  </si>
  <si>
    <r>
      <t>Lankidetza hitzarmena, 2020. urtean hainbat proiektuen garapena finantzatzeko dirulaguntza emateko baldintzak arautzeko /</t>
    </r>
    <r>
      <rPr>
        <i/>
        <sz val="8"/>
        <rFont val="Arial"/>
        <family val="2"/>
      </rPr>
      <t xml:space="preserve"> Convenio de colaboración en orden a regular las condiciones de concesión de la subvención para financiar el desarrollo durante el ejercicio 2020 de distintos proyectos</t>
    </r>
  </si>
  <si>
    <t>Urtebete / Un año 
 (2020/01/01 - 2020/12/31)</t>
  </si>
  <si>
    <t>Lurraldearen garapena eta kohesio sozioekonomikoa sustatzea /  Promover el desarrollo y cohesión territorial y socioeconómica</t>
  </si>
  <si>
    <t>50.000 euro 2020an (diru laguntza) / 50.000 euros en 2020 (subvención)</t>
  </si>
  <si>
    <t>Pasaiako Portuko Agintaritza / Autoridad Portuaria de Pasaia</t>
  </si>
  <si>
    <r>
      <t>Bien eskumenekoak diren portu esparruetan gertatzen diren suteetan nahiz bestelako ezbeharretan prebentzio lana egiteko eta esku hartzeko irizpideak eta prozedurak ezartzea / E</t>
    </r>
    <r>
      <rPr>
        <i/>
        <sz val="8"/>
        <rFont val="Cambria"/>
        <family val="2"/>
        <scheme val="major"/>
      </rPr>
      <t>stablecer los criterios y el procedimiento para la prevención e intervención en incendios y otros siniestros dentro del ámbito portuario de coincidencia competencial</t>
    </r>
  </si>
  <si>
    <t xml:space="preserve">Lau urteko indarraldia du. Hitzarmena urtero luzatu ahal izango da, beste lau urteko epera arte gehienez / Cuatro años de vigencia, prorrogable por periodos anuales, hasta un máximo de otros 4 años </t>
  </si>
  <si>
    <t>Baterako lana larrialdiak prebenitzeko eta kontrolatzeko zerbitzuetan / Trabajo conjunto en servicios de prevención y control de emergencias</t>
  </si>
  <si>
    <t>UPV/EHUko Uda Ikastaroak Fundazioa / Fundación Cursos de Verano de la UPV/EHU</t>
  </si>
  <si>
    <r>
      <t>TopaGune proiektuaren garapena finantzatzeko dirulaguntza emateko baldintzak arautzeko /</t>
    </r>
    <r>
      <rPr>
        <i/>
        <sz val="8"/>
        <rFont val="Arial"/>
        <family val="2"/>
      </rPr>
      <t xml:space="preserve"> Convenio de colaboración en orden a regular las condiciones de concesión de la subvención para financiar el desarrollo del proyecto TopaGune</t>
    </r>
  </si>
  <si>
    <t xml:space="preserve">(2020/07/17 - 2020/12/31) Hitzarmena urtebetez luzatzeko aukera, gehienez ere bi luzapen egiteko mugarekin / (17/07/2020 - 31/12/202) Posibilidad de prórroga por un periodo de un año, con el límite máximo de dos prórrogas
</t>
  </si>
  <si>
    <t xml:space="preserve">Gipuzkoako eragile sozial, ekonomiko eta politikoek  eta, oro har, herritarrek gizarteko gai garrantzitsuei buruz eztabaidatu eta ezagutza partekatzeko gizarte-erreferentziako Etorkizuna Eraikiz Partaidetza eredua UPV/EHUko Uda ikastaroetara zabaltzea hainbat ekimenen bitartez / Extender el modelo de participación Etorkizuna Eraikiz a los cursos de Verano de la UPV/EHU para que los agentes sociales, económicos y políticos de Gipuzkoa y la ciudadanía en general debatan y compartan conocimiento sobre temas relevantes de la sociedad a través de diferentes iniciativas </t>
  </si>
  <si>
    <t>7.600 euro 2020an (dirulaguntza) / 7.600 euros en 2020 (subvención)</t>
  </si>
  <si>
    <t>Gipuzkoako Foru Aldundiko Ogasun eta Finantza Departamentuaren eta Estatistika Institutu Nazionalaren artean</t>
  </si>
  <si>
    <r>
      <t>Lankidetza hitzarmena estatistikako Institutu Nazionalaren erroldako datu basera sartzeko /</t>
    </r>
    <r>
      <rPr>
        <sz val="8"/>
        <rFont val="Arial"/>
        <family val="2"/>
      </rPr>
      <t xml:space="preserve">
Convenio de colaboración para el acceso a la base de Padrón del Instituto Nacional de Estadística</t>
    </r>
  </si>
  <si>
    <r>
      <t>Formalizazioa 2020/07/29                                                                                   4 urte. Beste 4 urtetarako luzagarria.</t>
    </r>
    <r>
      <rPr>
        <sz val="8"/>
        <rFont val="Arial"/>
        <family val="2"/>
      </rPr>
      <t xml:space="preserve">                                                                                                    Formalización: 27/05/2020
4 años desde la firma. Prorrogable por 4 años más.</t>
    </r>
  </si>
  <si>
    <r>
      <t xml:space="preserve">ikusi xedea </t>
    </r>
    <r>
      <rPr>
        <sz val="8"/>
        <rFont val="Arial"/>
        <family val="2"/>
      </rPr>
      <t>/ Ver objeto</t>
    </r>
  </si>
  <si>
    <r>
      <rPr>
        <b/>
        <sz val="8"/>
        <rFont val="Arial"/>
        <family val="2"/>
      </rPr>
      <t>EZ</t>
    </r>
    <r>
      <rPr>
        <sz val="8"/>
        <rFont val="Arial"/>
        <family val="2"/>
      </rPr>
      <t xml:space="preserve"> / NO</t>
    </r>
  </si>
  <si>
    <t>Gipuzkoako Foru Aldundiko Ogasun eta Finantza Departamentuaren, EUSTATen eta Estatistika Institutu Nazionalaren artean</t>
  </si>
  <si>
    <r>
      <t xml:space="preserve">Lankidetza hitzarmena informazioa elkar-trukatzeko. </t>
    </r>
    <r>
      <rPr>
        <sz val="8"/>
        <rFont val="Arial"/>
        <family val="2"/>
      </rPr>
      <t xml:space="preserve">
Convenio de colaboración para lel intercambio de información. </t>
    </r>
  </si>
  <si>
    <t>GFA eta Donostiako Udala/ DFG y Ayuntamiento de San Sebastián</t>
  </si>
  <si>
    <t>Lankidetza hitzarmena udal erroldaren datuak egiaztatzeko / Convenio de Colaboración en materia de comprobación de datos del padron municipal</t>
  </si>
  <si>
    <t>2015eko abenduaren 31 arte eta 10 urtez ghienez luzagarria/ Hasta el 31 de diciembre de 2015 prorrogable hasta un máximo de 10 años</t>
  </si>
  <si>
    <t xml:space="preserve">AP-8 eta AP-1 autobideetako kanonaren deskontua eskatzen duten pertsonen Donostiako Udaleko erroldako datuak telematikoki edukitzea eta tratatzea / Disponer telemáticamente y tratar los datos de de empadronamiento en el municipio de San Sebastián de las personas solicitantes del descuento del canon de las autopistas AP-8 y AP-1 </t>
  </si>
  <si>
    <t>Bidegi, SA</t>
  </si>
  <si>
    <t>GFA eta Bidegi, SA / DFG y Bidegi, SA</t>
  </si>
  <si>
    <t>Lankidetza hitzarmena elkarren artean finantzatzeko bi entitateek kudeatzen dituzten errepideen elementu funtzional eta egiturazkoak artatzeko eta sistematikoki kudeatzeko jarduketak eta eragiketak / Convenio de Colaboración para la financiación conjunta de actuaciones y operaciones de gestión sistemática y de conservación de elementos funcionales y estructurales de las carreteras gestionadas por Bidegi, SA y por la Diputación Foral de Gipuzkoa</t>
  </si>
  <si>
    <t xml:space="preserve">Aurreikusten diren helburuak bete arte / Hasta el cumplimiento de los objetivos previstos </t>
  </si>
  <si>
    <t>Finantziazio bateratua kontrauek: Gipuzkoako errepideetan eta bizikleta bideetan instalazio elektrikoak eta ekipamendu adimendunak sistematikoki mantentzeko ergitketak; Gipuzkoako Lurralde Historikoko lehentasunezko eta oinarrizko intereseko sareko errepideetan eta bizikleta bideetan artapen eta ustiapen lanak egitea DB Donostialdea-Bidasoaldea eremua eta GE Goierrialdea eremua. Foru Agindua 2019/06/08 /Financiación conjunta de los contratos de mantenimiento sistemática de instalaciones eléctricas y de equipamiento inteligente en carreteras y vias clisitas del THG; ejecución de operaciones de conservación y explotación en carreteras de la red de interes preferente y básica y vias ciclistas del THG, Zona DB Donostialdea-Bidasoaldea y zona GE Goierrialdea. Orden Foral de fecha 08/05/2019</t>
  </si>
  <si>
    <t xml:space="preserve">Bi entitateen artean finantzatuko dira GFAk nahiz Bidegi SAk kudeatzen dituzten errepideen elementu funtzional eta egiturazkoak artatzeko eta sistematikoki kudeatzeko jarduketa eta eragiketa /  Financiación conjunta las actuaciones y operaciones de gestión sistemática y de conservación de elementos funcionales y estructurales de carreteras gestionadas tanto por la DFG como por Bidegi, SA </t>
  </si>
  <si>
    <t xml:space="preserve">Beharrezkoak izango diren kontratazioen kopurua / El importe de las contrataciones que sean necesarias
</t>
  </si>
  <si>
    <t>GFA eta Donostiako Teknologi Elkartegia SA/ Parque Tecnológico de San Sebastián y DFG</t>
  </si>
  <si>
    <t>Donostiako Teknologi Elkartegia SA sozietatearen eta Gipuzkoako Foru Aldundiko Mugikortasuneko eta Bide Azpiegituretako Departamentuaren arteko lankidetza hitzarmena, kanalizazioen erabilera baimentzekoa / Convenio de Colaboración para la autorización del uso de canalizaciones entre el Parque Tecnológico de San Sebastián-Donostiako Teknologi Elkartegia, SA y el Departamento de Movilidad e Infraestructuras Viarias de la Diputación Foral de Gipuzkoa</t>
  </si>
  <si>
    <t>Hamar urte (10), urtez urtez tazituki luzagarria daiteke urtez urte (1), alderdietako batek besteari / Diez (10) años prorrogables tácitamente por períodos sucesivos de un (1) año</t>
  </si>
  <si>
    <r>
      <t xml:space="preserve">Gipuzkoako Parkeak Aldundiari baimena ematen dio doan erabili ditzan Donostiako saihesbideko kanalizazioa, bertan zuntz optikozko kable bat (64FO) jarri ahal izateko, eta Oriamendiko kanalizazioa, bertan zuntz optikoko beste kable bat jartzeko/ PCTG autoriza a </t>
    </r>
    <r>
      <rPr>
        <sz val="8"/>
        <rFont val="Arial"/>
        <family val="2"/>
      </rPr>
      <t>DFG/GFA</t>
    </r>
    <r>
      <rPr>
        <sz val="8"/>
        <rFont val="Arial"/>
        <family val="2"/>
      </rPr>
      <t xml:space="preserve"> el uso con carácter gratuito para la instalación de un cable de fibra óptica [64FO] en un conducto en la CANALIZACIÓN VARIANTE DE SAN SEBASTIÁN, así como la instalación de otro tendido de fibra óptica en un conducto de la CANALIZACIÓN ORIAMENDI</t>
    </r>
  </si>
  <si>
    <t>Gipuzkoako Foru Aldundiaren eta Donostiako Udalaren arteko lankidetza hitzarmena, hiriko sarbideak eta sarbide horien eta Gipuzkoako Foru Aldundiaren errepide sarearen arteko koordinazioa (GI-20 saihesbidea) aztertu eta planifikatzeko / Convenio de colaboración entre la Diputación Foral de Gipuzkoa y el Ayuntamiento de San Sebastián para el análisis y planificación de los accesos a la ciudad y su coordinación con la red de carreteras de la Diputación Foral Gipuzkoa. (Variante GI-20)</t>
  </si>
  <si>
    <t>Hitzarmen honek, sinatzen denetik izango ditu ondorioak eta ordutik aurrera behartuko ditu parte-hartzaileak, eta hura gauzatzeko aldeek beren gain hartutako konpromiso guztiak bete arte iraungo du / El convenio surtirá efectos y obligará a las partes intervinientes desde su firma, y durará hasta el cumplimiento de todos los compromisos asumidos para su ejecución.</t>
  </si>
  <si>
    <t>Ezartzea zer baldintza eta konpromiso hartzen dituzten Gipuzkoako Foru Aldundiak eta Donostiako Udalak GI-20 Donostiako saihesbidearen funtzionalitate berria aztertzeko eta Donostiako hiriko sarbide batzuk eraberritu eta hobetzeko / Establecer las condiciones en las que Diputación Foral de Gipuzkoa y el Ayuntamiento de San Sebastián colaborarán en el análisis de la nueva funcionalidad de la GI-20 “Variante de San Sebastián” y remodelación y mejora de accesos viarios de la ciudad de San Sebastián.</t>
  </si>
  <si>
    <t>GFA eta Donostiako Udala / DFG y Ayuntamiento de San Sebastián</t>
  </si>
  <si>
    <t>GFA eta Zarauzko udala / DFG y Ayuntamiento de Zarautz</t>
  </si>
  <si>
    <t>Proiektu honetako lanak gauzatu eta finantzatzeko: "Errotaberri industri alorra hiritartzeko proiektuaren 2. Separata, Iñurritza ibaia desbideratzeko Bosgarren Fasea" / Ejeución y financiación de las obras de la "Separata nº 2 del Proyecto de Urbanización del Sector Industrial Errotaberri, quinta fase del desvío del río Iñurritza</t>
  </si>
  <si>
    <t>Bukatuko da obra-onarpenaren akta sinatzen denean. Epe hori ezingo dulau urte baino luzeagoa izan, ez bada aurrez luzatzea erabakitzen/Finaliza con la firma del acta de recepción de las obras, que  no podrá ser superior a cuatro años, salvo que se acuerde su prórroga con anterioridad.</t>
  </si>
  <si>
    <t xml:space="preserve">hitzarmen hau aldatzeko gehigarria. obrak ezingo direla 2019. urtean amaitu, eguraldiak eragindako arazoengatik eta betelanak egiteko materialaren hezetasunarengatik. Amaiera data: 2020ko uztaila/adenda modificativa del convenio. imposibilidad de concluir la ejecución de las obras en el año 2019, debido a problemas ligados a la climatología y a la humedad natural de material para rellenos. Fecha finalización: julio de 2020 </t>
  </si>
  <si>
    <t>Zarauzko Udalak proiektu honetako lanak kontratatu eta gauzatzeko konpromisoa hartzen du: / El Ayuntamiento de Zarautz se compromete a contratar y ejecutar las obras 
Foru Aldundiak Bide Azpiegituretako Departamentuko teknikari bat izendatuko du hitzarmen honen helburua den kontratuarekin zerikusia duten baldintza teknikoak betetzen diren gainbegiratzeko./La Diputación Foral designará a un técnico del Departamento de Infraestructuras Viarias como supervisor del cumplimiento de las condiciones técnicas vinculadas al contrato objeto del presente convenio.</t>
  </si>
  <si>
    <t>GFA eta Zarauzko udala /DFG y  Ayuntamiento de Zarautz</t>
  </si>
  <si>
    <t>Gipuzkoako Foru Aldundiak Frantsesbidea izeneko atalaren obretatik bere eskumeneko gaiei dagozkien finantzatuko ditu eta, gehienez ere, 1,243.026,59 euro ordainduko ditu./ La Diputación Foral de Gipuzkoa financiará de  las obras del apartado denominado Frantsebidea  los capítulos que afectan a materias de su competencia hasta un importe máximo de 1.243.026,59 €.
Zarauzko Udalak obren gainerako kostua ordainduko du. Era berean, bere kontura izango dira obren zuzendaritzaren, laguntza teknikoen eta gainerako kostuen ordainsariak. / El Ayuntamiento de Zarautz financiará el resto del costo de las obras. También se hará cargo de la financiación de los honorarios de la dirección de las obras, asistencias técnicas u otros costes similares.</t>
  </si>
  <si>
    <t>Aita Etxe, S.L.</t>
  </si>
  <si>
    <r>
      <t>Aita Etxe Egoitza</t>
    </r>
    <r>
      <rPr>
        <sz val="10"/>
        <rFont val="Arial"/>
        <family val="2"/>
      </rPr>
      <t xml:space="preserve"> /Residencia</t>
    </r>
  </si>
  <si>
    <t>X</t>
  </si>
  <si>
    <r>
      <t xml:space="preserve">Aita Menni Ospitalea </t>
    </r>
    <r>
      <rPr>
        <sz val="10"/>
        <color indexed="8"/>
        <rFont val="Arial"/>
        <family val="2"/>
      </rPr>
      <t>Centro Hospital Aita Menni</t>
    </r>
  </si>
  <si>
    <r>
      <rPr>
        <b/>
        <sz val="10"/>
        <rFont val="Arial"/>
        <family val="2"/>
      </rPr>
      <t>Benito Menni Egoitza</t>
    </r>
    <r>
      <rPr>
        <sz val="10"/>
        <rFont val="Arial"/>
        <family val="2"/>
      </rPr>
      <t xml:space="preserve"> / Residencia</t>
    </r>
  </si>
  <si>
    <r>
      <rPr>
        <b/>
        <sz val="10"/>
        <rFont val="Arial"/>
        <family val="2"/>
      </rPr>
      <t>Aita Menni Eguneko Zentro Psikogeriatrikoa</t>
    </r>
    <r>
      <rPr>
        <sz val="10"/>
        <rFont val="Arial"/>
        <family val="2"/>
      </rPr>
      <t xml:space="preserve"> 
Centro de día Psicogeriátrico</t>
    </r>
  </si>
  <si>
    <r>
      <rPr>
        <b/>
        <sz val="10"/>
        <rFont val="Arial"/>
        <family val="2"/>
      </rPr>
      <t>Eskoriatza Eguneko Zentroa</t>
    </r>
    <r>
      <rPr>
        <sz val="10"/>
        <rFont val="Arial"/>
        <family val="2"/>
      </rPr>
      <t xml:space="preserve"> / Centro de día</t>
    </r>
  </si>
  <si>
    <t>Aiton Etxe Eguneko Zentroa, S.L.</t>
  </si>
  <si>
    <r>
      <rPr>
        <b/>
        <sz val="10"/>
        <rFont val="Arial"/>
        <family val="2"/>
      </rPr>
      <t>Aiton Etxe Eguneko Zentroa</t>
    </r>
    <r>
      <rPr>
        <sz val="10"/>
        <rFont val="Arial"/>
        <family val="2"/>
      </rPr>
      <t xml:space="preserve"> /Centro de día</t>
    </r>
  </si>
  <si>
    <r>
      <t xml:space="preserve">Andoaingo Udala 
</t>
    </r>
    <r>
      <rPr>
        <sz val="10"/>
        <rFont val="Arial"/>
        <family val="2"/>
      </rPr>
      <t>Ayuntamiento de Andoain</t>
    </r>
  </si>
  <si>
    <r>
      <rPr>
        <b/>
        <sz val="10"/>
        <rFont val="Arial"/>
        <family val="2"/>
      </rPr>
      <t>Pakeleku Eguneko Zentroa</t>
    </r>
    <r>
      <rPr>
        <sz val="10"/>
        <rFont val="Arial"/>
        <family val="2"/>
      </rPr>
      <t xml:space="preserve">  / Centro de día </t>
    </r>
  </si>
  <si>
    <r>
      <t xml:space="preserve">Antzuolako Udala 
</t>
    </r>
    <r>
      <rPr>
        <sz val="10"/>
        <rFont val="Arial"/>
        <family val="2"/>
      </rPr>
      <t>Ayuntamiento de Antzuola</t>
    </r>
  </si>
  <si>
    <r>
      <rPr>
        <b/>
        <sz val="10"/>
        <rFont val="Arial"/>
        <family val="2"/>
      </rPr>
      <t>Antzuolako Eguneko Zentroa</t>
    </r>
    <r>
      <rPr>
        <sz val="10"/>
        <rFont val="Arial"/>
        <family val="2"/>
      </rPr>
      <t xml:space="preserve"> /Centro de día</t>
    </r>
  </si>
  <si>
    <r>
      <t xml:space="preserve">Azpeitiako Udala 
</t>
    </r>
    <r>
      <rPr>
        <sz val="10"/>
        <rFont val="Arial"/>
        <family val="2"/>
      </rPr>
      <t>Ayuntamiento de Azpeitia</t>
    </r>
  </si>
  <si>
    <r>
      <rPr>
        <b/>
        <sz val="10"/>
        <rFont val="Arial"/>
        <family val="2"/>
      </rPr>
      <t>Bistaeder Eguneko Zentroa</t>
    </r>
    <r>
      <rPr>
        <sz val="10"/>
        <rFont val="Arial"/>
        <family val="2"/>
      </rPr>
      <t xml:space="preserve"> / Centro de día </t>
    </r>
  </si>
  <si>
    <r>
      <t xml:space="preserve">Beasaingo Udala 
</t>
    </r>
    <r>
      <rPr>
        <sz val="10"/>
        <rFont val="Arial"/>
        <family val="2"/>
      </rPr>
      <t>Ayuntamiento de Beasain</t>
    </r>
  </si>
  <si>
    <r>
      <rPr>
        <b/>
        <sz val="10"/>
        <rFont val="Arial"/>
        <family val="2"/>
      </rPr>
      <t>Beasaingo Loinaz Eguneko Zentroa</t>
    </r>
    <r>
      <rPr>
        <sz val="10"/>
        <rFont val="Arial"/>
        <family val="2"/>
      </rPr>
      <t xml:space="preserve"> /Centro de día Loinaz </t>
    </r>
  </si>
  <si>
    <t>Biharko Gipuzkoa S.L.</t>
  </si>
  <si>
    <r>
      <rPr>
        <b/>
        <sz val="10"/>
        <rFont val="Arial"/>
        <family val="2"/>
      </rPr>
      <t>Arangoiti Egoitza</t>
    </r>
    <r>
      <rPr>
        <sz val="10"/>
        <rFont val="Arial"/>
        <family val="2"/>
      </rPr>
      <t xml:space="preserve"> / Residencia </t>
    </r>
  </si>
  <si>
    <t>Casa Hospital San Juan de Dios</t>
  </si>
  <si>
    <r>
      <t xml:space="preserve">Mendekotasun egoerek eragindako beharrizanei aurrea hartu eta erantzuteko zerbitzuak sortzea
</t>
    </r>
    <r>
      <rPr>
        <sz val="10"/>
        <rFont val="Arial"/>
        <family val="2"/>
      </rPr>
      <t>Prestación de servicios destinadas a prevenir y atender situaciones derivadas de la dependencia.</t>
    </r>
  </si>
  <si>
    <t>Caser Residencial, S.A.U.</t>
  </si>
  <si>
    <r>
      <rPr>
        <b/>
        <sz val="10"/>
        <rFont val="Arial"/>
        <family val="2"/>
      </rPr>
      <t>Betharram Egoitza</t>
    </r>
    <r>
      <rPr>
        <sz val="10"/>
        <rFont val="Arial"/>
        <family val="2"/>
      </rPr>
      <t xml:space="preserve"> / Residencia</t>
    </r>
  </si>
  <si>
    <r>
      <rPr>
        <b/>
        <sz val="10"/>
        <rFont val="Arial"/>
        <family val="2"/>
      </rPr>
      <t>Anaka Egoitza eta Eguneko Zentroa</t>
    </r>
    <r>
      <rPr>
        <sz val="10"/>
        <rFont val="Arial"/>
        <family val="2"/>
      </rPr>
      <t xml:space="preserve"> /  Residencia y Centro de día</t>
    </r>
  </si>
  <si>
    <t>Comunidad de las Religiosas Siervas de Jesus</t>
  </si>
  <si>
    <r>
      <rPr>
        <b/>
        <sz val="10"/>
        <rFont val="Arial"/>
        <family val="2"/>
      </rPr>
      <t>Madre Maria Josefa Eguneko Zentroa</t>
    </r>
    <r>
      <rPr>
        <sz val="10"/>
        <rFont val="Arial"/>
        <family val="2"/>
      </rPr>
      <t xml:space="preserve"> /Centro de día</t>
    </r>
  </si>
  <si>
    <t>Compañía Servicios Sociales San Ignacio, S.A.</t>
  </si>
  <si>
    <r>
      <rPr>
        <b/>
        <sz val="10"/>
        <rFont val="Arial"/>
        <family val="2"/>
      </rPr>
      <t>San Ignacio Egoitza</t>
    </r>
    <r>
      <rPr>
        <sz val="10"/>
        <rFont val="Arial"/>
        <family val="2"/>
      </rPr>
      <t xml:space="preserve"> / Residencia </t>
    </r>
  </si>
  <si>
    <t>Congregación de Madres Desamparados y San José de la Montaña</t>
  </si>
  <si>
    <r>
      <rPr>
        <b/>
        <sz val="10"/>
        <rFont val="Arial"/>
        <family val="2"/>
      </rPr>
      <t>San Jose de la Montaña Egoitza</t>
    </r>
    <r>
      <rPr>
        <sz val="10"/>
        <rFont val="Arial"/>
        <family val="2"/>
      </rPr>
      <t xml:space="preserve"> / Residencia</t>
    </r>
  </si>
  <si>
    <t>Cruz Roja Española</t>
  </si>
  <si>
    <r>
      <rPr>
        <b/>
        <sz val="10"/>
        <rFont val="Arial"/>
        <family val="2"/>
      </rPr>
      <t>Gurutze Gorrria</t>
    </r>
    <r>
      <rPr>
        <sz val="10"/>
        <rFont val="Arial"/>
        <family val="2"/>
      </rPr>
      <t xml:space="preserve"> / Cruz Roja </t>
    </r>
  </si>
  <si>
    <t xml:space="preserve">Cruz Roja Española
</t>
  </si>
  <si>
    <r>
      <rPr>
        <b/>
        <sz val="10"/>
        <rFont val="Arial"/>
        <family val="2"/>
      </rPr>
      <t>Adinekoei garraio zerbitzua Sendian programaren barne</t>
    </r>
    <r>
      <rPr>
        <sz val="10"/>
        <rFont val="Arial"/>
        <family val="2"/>
      </rPr>
      <t xml:space="preserve"> / Prestación de servicio de transporte a personas mayores dependientes dentro del programa Sendian.</t>
    </r>
  </si>
  <si>
    <r>
      <t xml:space="preserve">Debako Udala 
</t>
    </r>
    <r>
      <rPr>
        <sz val="10"/>
        <rFont val="Arial"/>
        <family val="2"/>
      </rPr>
      <t>Ayuntamiento de Deba</t>
    </r>
  </si>
  <si>
    <r>
      <rPr>
        <b/>
        <sz val="10"/>
        <rFont val="Arial"/>
        <family val="2"/>
      </rPr>
      <t>Debako Udal Eguneko Zentroa</t>
    </r>
    <r>
      <rPr>
        <sz val="10"/>
        <rFont val="Arial"/>
        <family val="2"/>
      </rPr>
      <t xml:space="preserve"> /Centro de Día</t>
    </r>
  </si>
  <si>
    <r>
      <t xml:space="preserve">Elgetako Udala 
</t>
    </r>
    <r>
      <rPr>
        <sz val="10"/>
        <rFont val="Arial"/>
        <family val="2"/>
      </rPr>
      <t>Ayuntamiento de Elgeta</t>
    </r>
  </si>
  <si>
    <r>
      <rPr>
        <b/>
        <sz val="10"/>
        <rFont val="Arial"/>
        <family val="2"/>
      </rPr>
      <t>Elgetako Landa Zentro Balioanitza</t>
    </r>
    <r>
      <rPr>
        <sz val="10"/>
        <rFont val="Arial"/>
        <family val="2"/>
      </rPr>
      <t xml:space="preserve"> /Centro Rural Polivalente Elgeta</t>
    </r>
  </si>
  <si>
    <r>
      <t xml:space="preserve">Elgoibarko Udala 
</t>
    </r>
    <r>
      <rPr>
        <sz val="10"/>
        <rFont val="Arial"/>
        <family val="2"/>
      </rPr>
      <t>Ayuntamiento de Elgoibar</t>
    </r>
  </si>
  <si>
    <r>
      <rPr>
        <b/>
        <sz val="10"/>
        <rFont val="Arial"/>
        <family val="2"/>
      </rPr>
      <t>Udal Eguneko Zentroa</t>
    </r>
    <r>
      <rPr>
        <sz val="10"/>
        <rFont val="Arial"/>
        <family val="2"/>
      </rPr>
      <t xml:space="preserve"> / Centro de día municipal</t>
    </r>
  </si>
  <si>
    <t>El Paseo Centro de Dia de Pasaia, S.L.</t>
  </si>
  <si>
    <r>
      <rPr>
        <b/>
        <sz val="10"/>
        <rFont val="Arial"/>
        <family val="2"/>
      </rPr>
      <t>Pasaiako Oarso Eguneko Zentroa</t>
    </r>
    <r>
      <rPr>
        <sz val="10"/>
        <rFont val="Arial"/>
        <family val="2"/>
      </rPr>
      <t>/Centro de Día</t>
    </r>
  </si>
  <si>
    <t>Errenteria Eguneko Zentroa, S.L.</t>
  </si>
  <si>
    <r>
      <rPr>
        <b/>
        <sz val="10"/>
        <rFont val="Arial"/>
        <family val="2"/>
      </rPr>
      <t xml:space="preserve">Errenteriako Eguneko Zentroa </t>
    </r>
    <r>
      <rPr>
        <sz val="10"/>
        <rFont val="Arial"/>
        <family val="2"/>
      </rPr>
      <t>/ Centro de día de Rentería</t>
    </r>
  </si>
  <si>
    <t>Rentería</t>
  </si>
  <si>
    <t>Fundación Patronato José Arana de Eskoriatza-Eskoriatzako Jose Arana Patronatuko Fundazioa</t>
  </si>
  <si>
    <r>
      <t>Ntra. Sra. Mercedes-Jose Arana egoitza</t>
    </r>
    <r>
      <rPr>
        <sz val="10"/>
        <rFont val="Arial"/>
        <family val="2"/>
      </rPr>
      <t xml:space="preserve"> /Residencia</t>
    </r>
  </si>
  <si>
    <t>Fundación Residencia Nuestra Señora de la Merced</t>
  </si>
  <si>
    <r>
      <rPr>
        <b/>
        <sz val="10"/>
        <rFont val="Arial"/>
        <family val="2"/>
      </rPr>
      <t>Ntra. Sra. De la Merced Egoitza</t>
    </r>
    <r>
      <rPr>
        <sz val="10"/>
        <rFont val="Arial"/>
        <family val="2"/>
      </rPr>
      <t xml:space="preserve"> / Residencia</t>
    </r>
  </si>
  <si>
    <t>Soraluce</t>
  </si>
  <si>
    <t>Fundación Residencia San Gabriel</t>
  </si>
  <si>
    <r>
      <rPr>
        <b/>
        <sz val="10"/>
        <rFont val="Arial"/>
        <family val="2"/>
      </rPr>
      <t>San Gabriel Eguneko Zentroa</t>
    </r>
    <r>
      <rPr>
        <sz val="10"/>
        <rFont val="Arial"/>
        <family val="2"/>
      </rPr>
      <t xml:space="preserve"> / Residencia</t>
    </r>
  </si>
  <si>
    <r>
      <t xml:space="preserve">Fundación Residencia San Martín Egoitza
</t>
    </r>
    <r>
      <rPr>
        <sz val="10"/>
        <rFont val="Arial"/>
        <family val="2"/>
      </rPr>
      <t>Fundación Residencia San Martín</t>
    </r>
  </si>
  <si>
    <r>
      <rPr>
        <b/>
        <sz val="10"/>
        <rFont val="Arial"/>
        <family val="2"/>
      </rPr>
      <t>San Martin Egoitza</t>
    </r>
    <r>
      <rPr>
        <sz val="10"/>
        <rFont val="Arial"/>
        <family val="2"/>
      </rPr>
      <t xml:space="preserve"> / Residencia </t>
    </r>
  </si>
  <si>
    <t>Fundación Santa Casa de Misericordia Residencia de Ancianos de Zestoa</t>
  </si>
  <si>
    <r>
      <rPr>
        <b/>
        <sz val="10"/>
        <rFont val="Arial"/>
        <family val="2"/>
      </rPr>
      <t>San Juan Egoitza</t>
    </r>
    <r>
      <rPr>
        <sz val="10"/>
        <rFont val="Arial"/>
        <family val="2"/>
      </rPr>
      <t xml:space="preserve"> / Residencia</t>
    </r>
  </si>
  <si>
    <t>Gerontológico de Rentería, S.L.</t>
  </si>
  <si>
    <r>
      <rPr>
        <b/>
        <sz val="10"/>
        <rFont val="Arial"/>
        <family val="2"/>
      </rPr>
      <t>Amara  Eguneko Zentroa</t>
    </r>
    <r>
      <rPr>
        <sz val="10"/>
        <rFont val="Arial"/>
        <family val="2"/>
      </rPr>
      <t xml:space="preserve"> /Centro de día </t>
    </r>
  </si>
  <si>
    <r>
      <rPr>
        <b/>
        <sz val="10"/>
        <rFont val="Arial"/>
        <family val="2"/>
      </rPr>
      <t>Errenteriako Egoitza</t>
    </r>
    <r>
      <rPr>
        <sz val="10"/>
        <rFont val="Arial"/>
        <family val="2"/>
      </rPr>
      <t xml:space="preserve"> / Residencia</t>
    </r>
  </si>
  <si>
    <t>Gerozerlan,. S.L.</t>
  </si>
  <si>
    <r>
      <rPr>
        <b/>
        <sz val="10"/>
        <rFont val="Arial"/>
        <family val="2"/>
      </rPr>
      <t>Lamourous Egoitza</t>
    </r>
    <r>
      <rPr>
        <sz val="10"/>
        <rFont val="Arial"/>
        <family val="2"/>
      </rPr>
      <t xml:space="preserve"> / Residencia</t>
    </r>
  </si>
  <si>
    <t>Gestión de Servicios Residenciales, S.Coop.</t>
  </si>
  <si>
    <r>
      <t>San Juan y Magdalena Egoitza</t>
    </r>
    <r>
      <rPr>
        <sz val="10"/>
        <rFont val="Arial"/>
        <family val="2"/>
      </rPr>
      <t xml:space="preserve"> / Residencia </t>
    </r>
  </si>
  <si>
    <r>
      <rPr>
        <b/>
        <sz val="10"/>
        <rFont val="Arial"/>
        <family val="2"/>
      </rPr>
      <t>Santa Cruz  Egoitza</t>
    </r>
    <r>
      <rPr>
        <sz val="10"/>
        <rFont val="Arial"/>
        <family val="2"/>
      </rPr>
      <t xml:space="preserve"> / Residencia </t>
    </r>
  </si>
  <si>
    <t>Legazpia</t>
  </si>
  <si>
    <r>
      <rPr>
        <b/>
        <sz val="10"/>
        <rFont val="Arial"/>
        <family val="2"/>
      </rPr>
      <t>La Paz Eguneko Zentroa</t>
    </r>
    <r>
      <rPr>
        <sz val="10"/>
        <rFont val="Arial"/>
        <family val="2"/>
      </rPr>
      <t xml:space="preserve"> / Centro de día </t>
    </r>
  </si>
  <si>
    <r>
      <rPr>
        <b/>
        <sz val="10"/>
        <rFont val="Arial"/>
        <family val="2"/>
      </rPr>
      <t>La Paz Egoitza</t>
    </r>
    <r>
      <rPr>
        <sz val="10"/>
        <rFont val="Arial"/>
        <family val="2"/>
      </rPr>
      <t xml:space="preserve"> / Residencia Ntra. Sra. De la Paz</t>
    </r>
  </si>
  <si>
    <r>
      <rPr>
        <b/>
        <sz val="10"/>
        <rFont val="Arial"/>
        <family val="2"/>
      </rPr>
      <t>Victoria Enea</t>
    </r>
    <r>
      <rPr>
        <sz val="10"/>
        <rFont val="Arial"/>
        <family val="2"/>
      </rPr>
      <t>/Victoria Enea</t>
    </r>
  </si>
  <si>
    <t>GSR Debagoiena</t>
  </si>
  <si>
    <r>
      <rPr>
        <b/>
        <sz val="10"/>
        <rFont val="Arial"/>
        <family val="2"/>
      </rPr>
      <t>GSR  Inmaculada Egoitza</t>
    </r>
    <r>
      <rPr>
        <sz val="10"/>
        <rFont val="Arial"/>
        <family val="2"/>
      </rPr>
      <t xml:space="preserve"> / Residencia</t>
    </r>
  </si>
  <si>
    <t>Gibeleta, S.A.</t>
  </si>
  <si>
    <r>
      <t>Gibeleta</t>
    </r>
    <r>
      <rPr>
        <sz val="10"/>
        <rFont val="Arial"/>
        <family val="2"/>
      </rPr>
      <t xml:space="preserve"> Eguneko Zentroa / Centro de día</t>
    </r>
  </si>
  <si>
    <t>Hernaniko Udaleko Zerbitzu Sozialak</t>
  </si>
  <si>
    <r>
      <rPr>
        <b/>
        <sz val="10"/>
        <rFont val="Arial"/>
        <family val="2"/>
      </rPr>
      <t>Sta. Maria Magdalena  Egoitza</t>
    </r>
    <r>
      <rPr>
        <sz val="10"/>
        <rFont val="Arial"/>
        <family val="2"/>
      </rPr>
      <t xml:space="preserve"> / Residencia </t>
    </r>
  </si>
  <si>
    <r>
      <t xml:space="preserve">Idiazabalgo Udala 
</t>
    </r>
    <r>
      <rPr>
        <sz val="10"/>
        <rFont val="Arial"/>
        <family val="2"/>
      </rPr>
      <t>Ayuntamiento de Idiazabal</t>
    </r>
  </si>
  <si>
    <r>
      <rPr>
        <b/>
        <sz val="10"/>
        <rFont val="Arial"/>
        <family val="2"/>
      </rPr>
      <t>Pilarrenea Eguneko Zentroa</t>
    </r>
    <r>
      <rPr>
        <sz val="10"/>
        <rFont val="Arial"/>
        <family val="2"/>
      </rPr>
      <t xml:space="preserve"> /  Centro de día</t>
    </r>
  </si>
  <si>
    <r>
      <t xml:space="preserve">Irungo Udala 
</t>
    </r>
    <r>
      <rPr>
        <sz val="10"/>
        <rFont val="Arial"/>
        <family val="2"/>
      </rPr>
      <t>Ayuntamiento de Irun</t>
    </r>
  </si>
  <si>
    <r>
      <rPr>
        <b/>
        <sz val="10"/>
        <rFont val="Arial"/>
        <family val="2"/>
      </rPr>
      <t xml:space="preserve"> Ama Xantalen  Egoitza</t>
    </r>
    <r>
      <rPr>
        <sz val="10"/>
        <rFont val="Arial"/>
        <family val="2"/>
      </rPr>
      <t xml:space="preserve"> /Residencia</t>
    </r>
  </si>
  <si>
    <r>
      <t xml:space="preserve">Legazpiko Udala 
</t>
    </r>
    <r>
      <rPr>
        <sz val="10"/>
        <rFont val="Arial"/>
        <family val="2"/>
      </rPr>
      <t>Legazpiko Udala</t>
    </r>
  </si>
  <si>
    <r>
      <rPr>
        <b/>
        <sz val="10"/>
        <rFont val="Arial"/>
        <family val="2"/>
      </rPr>
      <t>Udal eguneko Zentroa</t>
    </r>
    <r>
      <rPr>
        <sz val="10"/>
        <rFont val="Arial"/>
        <family val="2"/>
      </rPr>
      <t xml:space="preserve"> / Centro de día municipal </t>
    </r>
  </si>
  <si>
    <r>
      <t xml:space="preserve">Matia Fundazioa 
</t>
    </r>
    <r>
      <rPr>
        <sz val="10"/>
        <rFont val="Arial"/>
        <family val="2"/>
      </rPr>
      <t>Fundación Matia</t>
    </r>
  </si>
  <si>
    <r>
      <rPr>
        <b/>
        <sz val="10"/>
        <rFont val="Arial"/>
        <family val="2"/>
      </rPr>
      <t>Julian Rezola  Zentroa</t>
    </r>
    <r>
      <rPr>
        <sz val="10"/>
        <rFont val="Arial"/>
        <family val="2"/>
      </rPr>
      <t xml:space="preserve"> /Centro</t>
    </r>
  </si>
  <si>
    <r>
      <rPr>
        <b/>
        <sz val="10"/>
        <rFont val="Arial"/>
        <family val="2"/>
      </rPr>
      <t>Ricardo Bermingham  Zentroa</t>
    </r>
    <r>
      <rPr>
        <sz val="10"/>
        <rFont val="Arial"/>
        <family val="2"/>
      </rPr>
      <t xml:space="preserve"> / Centro</t>
    </r>
  </si>
  <si>
    <r>
      <rPr>
        <b/>
        <sz val="10"/>
        <rFont val="Arial"/>
        <family val="2"/>
      </rPr>
      <t>Fraisoro  Zentroa</t>
    </r>
    <r>
      <rPr>
        <sz val="10"/>
        <rFont val="Arial"/>
        <family val="2"/>
      </rPr>
      <t xml:space="preserve"> / Centro</t>
    </r>
  </si>
  <si>
    <r>
      <t xml:space="preserve">Mendaroko Udala 
</t>
    </r>
    <r>
      <rPr>
        <sz val="10"/>
        <rFont val="Arial"/>
        <family val="2"/>
      </rPr>
      <t>Ayuntamiento de Mendaro</t>
    </r>
  </si>
  <si>
    <r>
      <rPr>
        <b/>
        <sz val="10"/>
        <rFont val="Arial"/>
        <family val="2"/>
      </rPr>
      <t>Mendaroko Eguneko Zentroan adineko menpekoentzat egonaldiak</t>
    </r>
    <r>
      <rPr>
        <sz val="10"/>
        <rFont val="Arial"/>
        <family val="2"/>
      </rPr>
      <t xml:space="preserve"> 
Estancias en centro de día para personas mayores dependientes.</t>
    </r>
  </si>
  <si>
    <r>
      <t xml:space="preserve">Mikel Deuna Egoitza Fundazioa
</t>
    </r>
    <r>
      <rPr>
        <sz val="10"/>
        <rFont val="Arial"/>
        <family val="2"/>
      </rPr>
      <t>Fundación Mikel Deuna Egoitza</t>
    </r>
  </si>
  <si>
    <r>
      <rPr>
        <b/>
        <sz val="10"/>
        <rFont val="Arial"/>
        <family val="2"/>
      </rPr>
      <t>San Miguel Egoitza</t>
    </r>
    <r>
      <rPr>
        <sz val="10"/>
        <rFont val="Arial"/>
        <family val="2"/>
      </rPr>
      <t xml:space="preserve"> / Residencia </t>
    </r>
  </si>
  <si>
    <t>1/1/202</t>
  </si>
  <si>
    <t>Nere Ametsa, S.L.</t>
  </si>
  <si>
    <r>
      <t>Villa Herminia Egoitza</t>
    </r>
    <r>
      <rPr>
        <sz val="10"/>
        <rFont val="Arial"/>
        <family val="2"/>
      </rPr>
      <t xml:space="preserve"> /Residencia</t>
    </r>
  </si>
  <si>
    <r>
      <t xml:space="preserve">Ordiziako Udala 
</t>
    </r>
    <r>
      <rPr>
        <sz val="10"/>
        <rFont val="Arial"/>
        <family val="2"/>
      </rPr>
      <t>Ayuntamiento de Ordizia</t>
    </r>
  </si>
  <si>
    <r>
      <rPr>
        <b/>
        <sz val="10"/>
        <rFont val="Arial"/>
        <family val="2"/>
      </rPr>
      <t>Ordiziako Eguneko Zentroa</t>
    </r>
    <r>
      <rPr>
        <sz val="10"/>
        <rFont val="Arial"/>
        <family val="2"/>
      </rPr>
      <t xml:space="preserve"> / Centro de día de Ordizia</t>
    </r>
  </si>
  <si>
    <t>Petra Lekuona zaharren egoitza fundazioa
Fundación Residencia de ancianos Petra Lecuona</t>
  </si>
  <si>
    <r>
      <rPr>
        <b/>
        <sz val="10"/>
        <rFont val="Arial"/>
        <family val="2"/>
      </rPr>
      <t>Petra Lekuona  Egoitza</t>
    </r>
    <r>
      <rPr>
        <sz val="10"/>
        <rFont val="Arial"/>
        <family val="2"/>
      </rPr>
      <t xml:space="preserve"> / Residencia </t>
    </r>
  </si>
  <si>
    <t>Quavitae Servicios Asistenciales S.A.U.</t>
  </si>
  <si>
    <r>
      <rPr>
        <b/>
        <sz val="10"/>
        <rFont val="Arial"/>
        <family val="2"/>
      </rPr>
      <t>Villa Sacramento Egoitza</t>
    </r>
    <r>
      <rPr>
        <sz val="10"/>
        <rFont val="Arial"/>
        <family val="2"/>
      </rPr>
      <t xml:space="preserve"> / Residencia</t>
    </r>
  </si>
  <si>
    <r>
      <rPr>
        <b/>
        <sz val="10"/>
        <rFont val="Arial"/>
        <family val="2"/>
      </rPr>
      <t>Berra Egoitza</t>
    </r>
    <r>
      <rPr>
        <sz val="10"/>
        <rFont val="Arial"/>
        <family val="2"/>
      </rPr>
      <t xml:space="preserve"> / Residencia </t>
    </r>
  </si>
  <si>
    <t>Residencia Gisasola, S.L.</t>
  </si>
  <si>
    <r>
      <t>Gi</t>
    </r>
    <r>
      <rPr>
        <b/>
        <sz val="10"/>
        <rFont val="Arial"/>
        <family val="2"/>
      </rPr>
      <t xml:space="preserve">sasola  Egoitza </t>
    </r>
    <r>
      <rPr>
        <sz val="10"/>
        <rFont val="Arial"/>
        <family val="2"/>
      </rPr>
      <t xml:space="preserve">/ Residencia </t>
    </r>
  </si>
  <si>
    <t>Residencia San Cosme y San Damian, S.L.</t>
  </si>
  <si>
    <r>
      <rPr>
        <b/>
        <sz val="10"/>
        <rFont val="Arial"/>
        <family val="2"/>
      </rPr>
      <t>Uzturre Asistentzia Gunea</t>
    </r>
    <r>
      <rPr>
        <sz val="10"/>
        <rFont val="Arial"/>
        <family val="2"/>
      </rPr>
      <t xml:space="preserve"> / Complejo Asistencial</t>
    </r>
  </si>
  <si>
    <r>
      <t xml:space="preserve">Saiaz Gizarte Zerbitzu Mankomunitatea 
</t>
    </r>
    <r>
      <rPr>
        <sz val="10"/>
        <rFont val="Arial"/>
        <family val="2"/>
      </rPr>
      <t>Mancomunidad de Servicios Sociales Saiaz</t>
    </r>
  </si>
  <si>
    <r>
      <rPr>
        <b/>
        <sz val="10"/>
        <rFont val="Arial"/>
        <family val="2"/>
      </rPr>
      <t>Errezilko eta Bidania Goiatzeko landa zentro balioanitzak</t>
    </r>
    <r>
      <rPr>
        <sz val="10"/>
        <rFont val="Arial"/>
        <family val="2"/>
      </rPr>
      <t xml:space="preserve"> / Centros rurales polivalentes de Errezil y Bidania Goiatz</t>
    </r>
  </si>
  <si>
    <t>Errezil
Bidania Goiatz</t>
  </si>
  <si>
    <t>Sanitas Residencial Pais Vasco, S.A.</t>
  </si>
  <si>
    <r>
      <rPr>
        <b/>
        <sz val="10"/>
        <rFont val="Arial"/>
        <family val="2"/>
      </rPr>
      <t>Miramón Egoitza</t>
    </r>
    <r>
      <rPr>
        <sz val="10"/>
        <rFont val="Arial"/>
        <family val="2"/>
      </rPr>
      <t xml:space="preserve"> /  Residencial </t>
    </r>
  </si>
  <si>
    <r>
      <t xml:space="preserve">Santa Ana Egoitza Fundazioa
</t>
    </r>
    <r>
      <rPr>
        <sz val="10"/>
        <rFont val="Arial"/>
        <family val="2"/>
      </rPr>
      <t>Fundación Residencia Santa Ana</t>
    </r>
  </si>
  <si>
    <r>
      <rPr>
        <b/>
        <sz val="10"/>
        <rFont val="Arial"/>
        <family val="2"/>
      </rPr>
      <t>Santa Ana Egoitza</t>
    </r>
    <r>
      <rPr>
        <sz val="10"/>
        <rFont val="Arial"/>
        <family val="2"/>
      </rPr>
      <t xml:space="preserve"> /  Residencia</t>
    </r>
  </si>
  <si>
    <t>Servicios Bidasoa Tercera Edad, S.L.</t>
  </si>
  <si>
    <r>
      <rPr>
        <b/>
        <sz val="10"/>
        <rFont val="Arial"/>
        <family val="2"/>
      </rPr>
      <t>Bidasoa Egoitza eta Eguneko Zentroa</t>
    </r>
    <r>
      <rPr>
        <sz val="10"/>
        <rFont val="Arial"/>
        <family val="2"/>
      </rPr>
      <t xml:space="preserve"> / Residencia y Centro de día</t>
    </r>
  </si>
  <si>
    <r>
      <t xml:space="preserve">Urretxuko Udala 
</t>
    </r>
    <r>
      <rPr>
        <sz val="10"/>
        <rFont val="Arial"/>
        <family val="2"/>
      </rPr>
      <t>Ayuntamiento de Urretxu</t>
    </r>
  </si>
  <si>
    <r>
      <rPr>
        <b/>
        <sz val="10"/>
        <rFont val="Arial"/>
        <family val="2"/>
      </rPr>
      <t>Udal Eguneko Zentroa</t>
    </r>
    <r>
      <rPr>
        <sz val="10"/>
        <rFont val="Arial"/>
        <family val="2"/>
      </rPr>
      <t xml:space="preserve"> /Centro de día municipal </t>
    </r>
  </si>
  <si>
    <r>
      <t xml:space="preserve">Usurbilgo Udala 
</t>
    </r>
    <r>
      <rPr>
        <sz val="10"/>
        <rFont val="Arial"/>
        <family val="2"/>
      </rPr>
      <t>Ayuntamiento de Usurbil</t>
    </r>
  </si>
  <si>
    <r>
      <rPr>
        <b/>
        <sz val="10"/>
        <rFont val="Arial"/>
        <family val="2"/>
      </rPr>
      <t>Puntapax  Eguneko Zentroa</t>
    </r>
    <r>
      <rPr>
        <sz val="10"/>
        <rFont val="Arial"/>
        <family val="2"/>
      </rPr>
      <t xml:space="preserve"> / Centro de día</t>
    </r>
  </si>
  <si>
    <r>
      <t xml:space="preserve">Zarautzeko Udala 
</t>
    </r>
    <r>
      <rPr>
        <sz val="10"/>
        <rFont val="Arial"/>
        <family val="2"/>
      </rPr>
      <t>Ayuntamiento de Zarautz</t>
    </r>
  </si>
  <si>
    <r>
      <rPr>
        <b/>
        <sz val="10"/>
        <rFont val="Arial"/>
        <family val="2"/>
      </rPr>
      <t>Udal Eguneko Zentroa</t>
    </r>
    <r>
      <rPr>
        <sz val="10"/>
        <rFont val="Arial"/>
        <family val="2"/>
      </rPr>
      <t xml:space="preserve"> / Centro de día municipal </t>
    </r>
  </si>
  <si>
    <r>
      <t xml:space="preserve">Zegamako Udala 
</t>
    </r>
    <r>
      <rPr>
        <sz val="10"/>
        <rFont val="Arial"/>
        <family val="2"/>
      </rPr>
      <t>Ayuntamiento de Zegama</t>
    </r>
  </si>
  <si>
    <r>
      <rPr>
        <b/>
        <sz val="10"/>
        <rFont val="Arial"/>
        <family val="2"/>
      </rPr>
      <t>Landa Zentro Balioanitza</t>
    </r>
    <r>
      <rPr>
        <sz val="10"/>
        <rFont val="Arial"/>
        <family val="2"/>
      </rPr>
      <t xml:space="preserve"> / Centro Rural Polivalente</t>
    </r>
  </si>
  <si>
    <r>
      <t xml:space="preserve">Zestoako Udala  
</t>
    </r>
    <r>
      <rPr>
        <sz val="10"/>
        <rFont val="Arial"/>
        <family val="2"/>
      </rPr>
      <t>Ayuntamiento de Zestoa</t>
    </r>
  </si>
  <si>
    <r>
      <rPr>
        <b/>
        <sz val="10"/>
        <rFont val="Arial"/>
        <family val="2"/>
      </rPr>
      <t>Udal eguneko zentroa</t>
    </r>
    <r>
      <rPr>
        <sz val="10"/>
        <rFont val="Arial"/>
        <family val="2"/>
      </rPr>
      <t xml:space="preserve"> / Centro de día municipal </t>
    </r>
  </si>
  <si>
    <r>
      <t xml:space="preserve">Zorroaga Fundazioa 
</t>
    </r>
    <r>
      <rPr>
        <sz val="10"/>
        <rFont val="Arial"/>
        <family val="2"/>
      </rPr>
      <t>Fundación Zorroaga</t>
    </r>
  </si>
  <si>
    <r>
      <rPr>
        <b/>
        <sz val="10"/>
        <rFont val="Arial"/>
        <family val="2"/>
      </rPr>
      <t>Zorroaga Egoitza</t>
    </r>
    <r>
      <rPr>
        <sz val="10"/>
        <rFont val="Arial"/>
        <family val="2"/>
      </rPr>
      <t xml:space="preserve"> / Residencia</t>
    </r>
  </si>
  <si>
    <r>
      <t xml:space="preserve">Zumaiako Udala 
</t>
    </r>
    <r>
      <rPr>
        <sz val="10"/>
        <rFont val="Arial"/>
        <family val="2"/>
      </rPr>
      <t>Ayuntamiento de Zumaia</t>
    </r>
  </si>
  <si>
    <r>
      <rPr>
        <b/>
        <sz val="10"/>
        <rFont val="Arial"/>
        <family val="2"/>
      </rPr>
      <t>Branka Eguneko Zentroa</t>
    </r>
    <r>
      <rPr>
        <sz val="10"/>
        <rFont val="Arial"/>
        <family val="2"/>
      </rPr>
      <t xml:space="preserve"> / Centro de día </t>
    </r>
  </si>
  <si>
    <t>Gipuzkoako udal herri bakoitzarekin hitzarmenak / Convenios con cada municipio de Gipuzkoa</t>
  </si>
  <si>
    <r>
      <rPr>
        <b/>
        <sz val="10"/>
        <rFont val="Arial"/>
        <family val="2"/>
      </rPr>
      <t>Ezinduen etxez etxeko laguntza zerbitzua</t>
    </r>
    <r>
      <rPr>
        <sz val="10"/>
        <rFont val="Arial"/>
        <family val="2"/>
      </rPr>
      <t xml:space="preserve"> 
Servicio de ayuda a domicilio para personas dependientes.
</t>
    </r>
    <r>
      <rPr>
        <b/>
        <sz val="10"/>
        <rFont val="Arial"/>
        <family val="2"/>
      </rPr>
      <t>(Tarifa orduko)</t>
    </r>
    <r>
      <rPr>
        <sz val="10"/>
        <rFont val="Arial"/>
        <family val="2"/>
      </rPr>
      <t xml:space="preserve">
Tarifa por horas)</t>
    </r>
  </si>
  <si>
    <t>Gipuzkoako herri bakoitza/ Cada municipio de Gipuzkoa</t>
  </si>
  <si>
    <t>D.K.A. 2018/3/2020</t>
  </si>
  <si>
    <t>Luzapen tazitua / Prórroga tácita.</t>
  </si>
  <si>
    <r>
      <t xml:space="preserve">HITZARMENAK eta KONTRATU PROGRAMAK: PERTSONA DESGAITUEN EGONALDIAK ETA PROGRAMA EZBERDINAK
</t>
    </r>
    <r>
      <rPr>
        <sz val="10"/>
        <rFont val="Arial"/>
        <family val="2"/>
      </rPr>
      <t>CONVENIOS Y CONTRATOS PROGRAMAS: ESTANCIAS Y DIVERSOS PROGRAMAS  DE PERSONAS CON DISCAPACIDAD.</t>
    </r>
  </si>
  <si>
    <r>
      <t xml:space="preserve">Kalkulo oinarria:urteko gastua
</t>
    </r>
    <r>
      <rPr>
        <sz val="9"/>
        <rFont val="Arial"/>
        <family val="2"/>
      </rPr>
      <t>Base cálculo: importe anual</t>
    </r>
  </si>
  <si>
    <r>
      <t xml:space="preserve">Xedea
</t>
    </r>
    <r>
      <rPr>
        <sz val="10"/>
        <rFont val="Arial"/>
        <family val="2"/>
      </rPr>
      <t>Objeto</t>
    </r>
  </si>
  <si>
    <r>
      <t xml:space="preserve">Urteko gastua
</t>
    </r>
    <r>
      <rPr>
        <sz val="9"/>
        <rFont val="Arial"/>
        <family val="2"/>
      </rPr>
      <t xml:space="preserve">Gasto anual </t>
    </r>
  </si>
  <si>
    <r>
      <t xml:space="preserve">Programen zenbatekoa
</t>
    </r>
    <r>
      <rPr>
        <sz val="9"/>
        <rFont val="Arial"/>
        <family val="2"/>
      </rPr>
      <t>Importe por programa</t>
    </r>
  </si>
  <si>
    <r>
      <t xml:space="preserve">ACASGI Hiesaren Kontrako Gipuzkoako Elkartea 
</t>
    </r>
    <r>
      <rPr>
        <sz val="10"/>
        <rFont val="Arial"/>
        <family val="2"/>
      </rPr>
      <t xml:space="preserve">Asociación Ciudadana Antisida de Gipuzkoa. </t>
    </r>
  </si>
  <si>
    <r>
      <rPr>
        <b/>
        <sz val="10"/>
        <rFont val="Arial"/>
        <family val="2"/>
      </rPr>
      <t>Mendekotasun egoerek eragindako beharrizanei aurrea hartu eta erantzuteko zerbitzuak eskaintzea</t>
    </r>
    <r>
      <rPr>
        <sz val="10"/>
        <rFont val="Arial"/>
        <family val="2"/>
      </rPr>
      <t xml:space="preserve">
Prestación de servicios destinados a prevenir y atender necesidades derivadas de la dependencia (Convenio).</t>
    </r>
  </si>
  <si>
    <r>
      <rPr>
        <b/>
        <sz val="10"/>
        <rFont val="Arial"/>
        <family val="2"/>
      </rPr>
      <t>Hartutako Inmuno-Eskasiaren Sindromea, VIH positiboa / HIESA, duten pertsonei zerbitzuak eskaintzea</t>
    </r>
    <r>
      <rPr>
        <sz val="10"/>
        <rFont val="Arial"/>
        <family val="2"/>
      </rPr>
      <t>.
Prestación de servicios a personas afectadas por el Síndrome de Inmunodeficiencia Adquirida VIH positivo/SIDA (Contrato-Programa).</t>
    </r>
  </si>
  <si>
    <r>
      <t xml:space="preserve">AGIFES Gipuzkoako adimeneko gaixoen eta horien senideen elkartea 
</t>
    </r>
    <r>
      <rPr>
        <sz val="10"/>
        <rFont val="Arial"/>
        <family val="2"/>
      </rPr>
      <t>Asociación Guipuzcoana de Familiares y Enfermos Psíquicos.</t>
    </r>
  </si>
  <si>
    <r>
      <rPr>
        <b/>
        <sz val="10"/>
        <rFont val="Arial"/>
        <family val="2"/>
      </rPr>
      <t>Adimenko gaixotasun kronikoak eraginda eragozpen haundiak dituzten pertsonei eta horien senideei zerbitzuak eskaintzea</t>
    </r>
    <r>
      <rPr>
        <sz val="10"/>
        <rFont val="Arial"/>
        <family val="2"/>
      </rPr>
      <t>.
Prestación  de servicios a personas y familias con graves dificultades sociales derivadas de la enfermedad mental crónica.</t>
    </r>
  </si>
  <si>
    <r>
      <t xml:space="preserve">Aita Menni ospitalea 
</t>
    </r>
    <r>
      <rPr>
        <sz val="10"/>
        <rFont val="Arial"/>
        <family val="2"/>
      </rPr>
      <t>Centro Hospital  Aita Menni.</t>
    </r>
  </si>
  <si>
    <r>
      <rPr>
        <b/>
        <sz val="10"/>
        <rFont val="Arial"/>
        <family val="2"/>
      </rPr>
      <t>Desgaitasuna duten pertsonei eta buru-nahasmendua duten pertsonei zerbitzuak eskaintzea</t>
    </r>
    <r>
      <rPr>
        <sz val="10"/>
        <rFont val="Arial"/>
        <family val="2"/>
      </rPr>
      <t xml:space="preserve"> 
Prestación  de servicios a personas con discapacidad y personas con trastorno mental, pisos supervisados para enfermedad mental y centros de día para daño cerebral.</t>
    </r>
  </si>
  <si>
    <r>
      <t xml:space="preserve">ASPACE Garuneko Paralisiadunen Elkartea 
</t>
    </r>
    <r>
      <rPr>
        <sz val="10"/>
        <rFont val="Arial"/>
        <family val="2"/>
      </rPr>
      <t>Asociación de Parálisis Cerebral.</t>
    </r>
  </si>
  <si>
    <r>
      <rPr>
        <b/>
        <sz val="10"/>
        <rFont val="Arial"/>
        <family val="2"/>
      </rPr>
      <t xml:space="preserve">Garuneko paralisia eta antzeko ezintasunak dituzten ezinduei zerbitzuak eskaintzea (Egoitza eta lagutnzadun etxebizitza zerbitzua, eguneko zentroko zerbitzua, arreta goiztiarreko zerbitzua, gizarteratze programak eta familiei laguntzeko programak).
</t>
    </r>
    <r>
      <rPr>
        <sz val="10"/>
        <rFont val="Arial"/>
        <family val="2"/>
      </rPr>
      <t>Prestación de Servicios a personas con discapacidad afectadas de parálisis cerebral y alteraciones afines(Servicio residencial y de vivienda con apoyos, servicio de centro de día, servicio de atención temprana,programas de integración social y programa de apoyo a familias).</t>
    </r>
  </si>
  <si>
    <r>
      <t xml:space="preserve">ATZEGI  Gipuzkoako Adimen urriko Pertsonen aldeko Elkartea 
</t>
    </r>
    <r>
      <rPr>
        <sz val="10"/>
        <rFont val="Arial"/>
        <family val="2"/>
      </rPr>
      <t>Asociación Guipuzcoana a favor de las personas con Retraso Mental.</t>
    </r>
  </si>
  <si>
    <r>
      <rPr>
        <b/>
        <sz val="10"/>
        <rFont val="Arial"/>
        <family val="2"/>
      </rPr>
      <t>Adimen urritasuna duten ezinduei zerbitzuak ematea (Laguntzadun etxebizitza zerbitzuak, bizimodu independenterako laguntza programa, bestelako programak eta elkartze mugimendua).</t>
    </r>
    <r>
      <rPr>
        <sz val="10"/>
        <rFont val="Arial"/>
        <family val="2"/>
      </rPr>
      <t xml:space="preserve">
Prestación de servicios destinados a personas con discapacidad y con retraso mental  (Servicios de vivienda con apoyos, programa de apoyo a la vida indepeniente, otros programas y movimiento asociativo).</t>
    </r>
  </si>
  <si>
    <r>
      <t xml:space="preserve">Atzegi babes fundazioa
</t>
    </r>
    <r>
      <rPr>
        <sz val="10"/>
        <rFont val="Arial"/>
        <family val="2"/>
      </rPr>
      <t>Fundación Tutelar Atzegi</t>
    </r>
  </si>
  <si>
    <r>
      <rPr>
        <b/>
        <sz val="10"/>
        <rFont val="Arial"/>
        <family val="2"/>
      </rPr>
      <t xml:space="preserve">Epai bidez ezgaitutako edota ezgaituak izateko prozesuan dauden pertsona helduentzako tutoretza-zerbituza eskaintzea.
</t>
    </r>
    <r>
      <rPr>
        <sz val="10"/>
        <rFont val="Arial"/>
        <family val="2"/>
      </rPr>
      <t>Prestación de servicio de tutela para personas adultas incapacitadas judicialmente o en proceso de incapacitación.</t>
    </r>
  </si>
  <si>
    <r>
      <t xml:space="preserve">CARITAS Donostiako Elizbarrutiko Caritas 
</t>
    </r>
    <r>
      <rPr>
        <sz val="10"/>
        <rFont val="Arial"/>
        <family val="2"/>
      </rPr>
      <t>Cáritas Diocesana de San Sebastián.</t>
    </r>
  </si>
  <si>
    <r>
      <rPr>
        <b/>
        <sz val="10"/>
        <rFont val="Arial"/>
        <family val="2"/>
      </rPr>
      <t>Giza bazterketaren/ desgaitasun arriskuan edo egoeran dauden pertsonei zerbitzuak eskaintzea</t>
    </r>
    <r>
      <rPr>
        <sz val="10"/>
        <rFont val="Arial"/>
        <family val="2"/>
      </rPr>
      <t xml:space="preserve"> / Prestación de servicios destinados a las personas que se encuentren en riesgo o en situación de exclusión social/ Discapacidad.( Villa Betania).</t>
    </r>
  </si>
  <si>
    <r>
      <rPr>
        <b/>
        <sz val="10"/>
        <rFont val="Arial"/>
        <family val="2"/>
      </rPr>
      <t>Betharram Egoitza</t>
    </r>
    <r>
      <rPr>
        <sz val="10"/>
        <rFont val="Arial"/>
        <family val="2"/>
      </rPr>
      <t xml:space="preserve"> 
 Residencia (U.R.T.M.S.)</t>
    </r>
  </si>
  <si>
    <r>
      <t xml:space="preserve">GAUTENA Autisten eta Garapeneko beste Arazoak dituztenen Familien Gipuzkoako Elkartea 
</t>
    </r>
    <r>
      <rPr>
        <sz val="10"/>
        <rFont val="Arial"/>
        <family val="2"/>
      </rPr>
      <t>Asociación Guipuzcoana de Padres de Afectados del Autismo y otros trastornos generalizados del desarrollo.</t>
    </r>
  </si>
  <si>
    <r>
      <rPr>
        <b/>
        <sz val="10"/>
        <rFont val="Arial"/>
        <family val="2"/>
      </rPr>
      <t>Zerbitzuak eskaintzea autismoa eta garapenerako desoreka  orokortua duten 60 urtetik beherako pertsonei (Etxebizitza zerbitzua,eguneko zentro zerbitzua, familiei lagutnzeko zerbitzuak eta elkartze mugimendua).</t>
    </r>
    <r>
      <rPr>
        <sz val="10"/>
        <rFont val="Arial"/>
        <family val="2"/>
      </rPr>
      <t xml:space="preserve">
Prestación de servicios destinados a personas menores de 60 años afectadas de autismo y otros trastornos generalizados del desarrollo (Servicio de vivienda con apoyos, servicio de centro de día, servicios de apoyo a familias y movimiento asociativo.)</t>
    </r>
  </si>
  <si>
    <t xml:space="preserve">Gerontológico de Rentería S.L. </t>
  </si>
  <si>
    <r>
      <rPr>
        <b/>
        <sz val="10"/>
        <rFont val="Arial"/>
        <family val="2"/>
      </rPr>
      <t xml:space="preserve">Ezintasun fisikoa duten 60 urtetik beherakoei zerbitzuak eskaintzea
</t>
    </r>
    <r>
      <rPr>
        <sz val="10"/>
        <rFont val="Arial"/>
        <family val="2"/>
      </rPr>
      <t>Prestación de servicios a personas menores de 60 años con discapacidad física.</t>
    </r>
  </si>
  <si>
    <r>
      <t xml:space="preserve">GIZAIDE Fundazioa 
</t>
    </r>
    <r>
      <rPr>
        <sz val="10"/>
        <rFont val="Arial"/>
        <family val="2"/>
      </rPr>
      <t>Fundación Gizaide</t>
    </r>
  </si>
  <si>
    <r>
      <rPr>
        <b/>
        <sz val="10"/>
        <rFont val="Arial"/>
        <family val="2"/>
      </rPr>
      <t>Adimineko gaixotasun kronikoak eraginda eragozpen haundiak dituzten pertsonei eta horien senideei zerbitzuak eskaintzea</t>
    </r>
    <r>
      <rPr>
        <sz val="10"/>
        <rFont val="Arial"/>
        <family val="2"/>
      </rPr>
      <t xml:space="preserve"> 
Prestación de servicios a personas y familias con graves dificultades sociales derivadas de la enfermedad mental crónica.</t>
    </r>
  </si>
  <si>
    <r>
      <t xml:space="preserve">GOYENECHE Fundazioa 
</t>
    </r>
    <r>
      <rPr>
        <sz val="10"/>
        <rFont val="Arial"/>
        <family val="2"/>
      </rPr>
      <t>Fundación GOYENECHE</t>
    </r>
  </si>
  <si>
    <r>
      <rPr>
        <b/>
        <sz val="10"/>
        <rFont val="Arial"/>
        <family val="2"/>
      </rPr>
      <t>Adimen urritasunak edo gaixotasunak dituzten ezinduei zerbitzuak ematea</t>
    </r>
    <r>
      <rPr>
        <sz val="10"/>
        <rFont val="Arial"/>
        <family val="2"/>
      </rPr>
      <t xml:space="preserve"> (Eguneko zentroko zerbitzua).
Prestación de servicios a personas con discapacidad afectadas con retraso mental y/o enfermedad mental (Servicio de centro de día). </t>
    </r>
  </si>
  <si>
    <r>
      <t xml:space="preserve">GURUTZE GORRIAren Gipuzkoako Bulego Probintziala </t>
    </r>
    <r>
      <rPr>
        <sz val="10"/>
        <rFont val="Arial"/>
        <family val="2"/>
      </rPr>
      <t>Oficina Provincial de Gipuzkoa de CRUZ ROJA.</t>
    </r>
  </si>
  <si>
    <r>
      <rPr>
        <b/>
        <sz val="10"/>
        <rFont val="Arial"/>
        <family val="2"/>
      </rPr>
      <t>Adineko ezinduei, adimen arazo larria eta kronikoa duten ezinduei zerbitzuak eskaintzea</t>
    </r>
    <r>
      <rPr>
        <sz val="10"/>
        <rFont val="Arial"/>
        <family val="2"/>
      </rPr>
      <t xml:space="preserve"> / Prestación de servicios a personas mayores dependientes, personas con trastorno mental grave y crónico en situación de dependencia.</t>
    </r>
  </si>
  <si>
    <r>
      <t xml:space="preserve">GURUTZE GORRIA
</t>
    </r>
    <r>
      <rPr>
        <sz val="10"/>
        <rFont val="Arial"/>
        <family val="2"/>
      </rPr>
      <t>Cruz Roja Española</t>
    </r>
  </si>
  <si>
    <r>
      <rPr>
        <b/>
        <sz val="10"/>
        <rFont val="Arial"/>
        <family val="2"/>
      </rPr>
      <t>Desgaitasun egoeran dauden pertsonei zerbitzuak eskaintzea</t>
    </r>
    <r>
      <rPr>
        <sz val="10"/>
        <rFont val="Arial"/>
        <family val="2"/>
      </rPr>
      <t xml:space="preserve"> / Prestación de servicios a personas que se encuentran en situación de discapacidad.</t>
    </r>
  </si>
  <si>
    <r>
      <t xml:space="preserve">Hurkoa Zainduz Fundazioa 
</t>
    </r>
    <r>
      <rPr>
        <sz val="10"/>
        <rFont val="Arial"/>
        <family val="2"/>
      </rPr>
      <t>Fundación Hurkoa Zainduz</t>
    </r>
  </si>
  <si>
    <r>
      <rPr>
        <b/>
        <sz val="10"/>
        <rFont val="Arial"/>
        <family val="2"/>
      </rPr>
      <t>Nuestra Sra. De las Mercedes Eguneko Zentroa</t>
    </r>
    <r>
      <rPr>
        <sz val="10"/>
        <rFont val="Arial"/>
        <family val="2"/>
      </rPr>
      <t xml:space="preserve"> / Centro de día</t>
    </r>
  </si>
  <si>
    <r>
      <t xml:space="preserve">HURKOA Fundazioa
</t>
    </r>
    <r>
      <rPr>
        <sz val="10"/>
        <rFont val="Arial"/>
        <family val="2"/>
      </rPr>
      <t>Hurkoa Fundazioa</t>
    </r>
  </si>
  <si>
    <r>
      <t xml:space="preserve">Babes gabezia egoeran dauden desgaitasun intelektualeko pertsonei tutoretza zerbitzua
</t>
    </r>
    <r>
      <rPr>
        <sz val="10"/>
        <rFont val="Arial"/>
        <family val="2"/>
      </rPr>
      <t>Servicio de tutela a favor de las lpersonas con discapacidad intelectual en situación de desamparo.</t>
    </r>
  </si>
  <si>
    <t xml:space="preserve">MATIA FUNDAZIOA </t>
  </si>
  <si>
    <t>QUAVITAE BIZI KALITATE S.L.U.</t>
  </si>
  <si>
    <t>RESIDENCIA BERRIZ 1 S.L.U.</t>
  </si>
  <si>
    <r>
      <rPr>
        <b/>
        <sz val="10"/>
        <color rgb="FF393834"/>
        <rFont val="Arial"/>
        <family val="2"/>
      </rPr>
      <t>Desgaituentzako egoitza zentroak</t>
    </r>
    <r>
      <rPr>
        <sz val="10"/>
        <color rgb="FF393834"/>
        <rFont val="Arial"/>
        <family val="2"/>
      </rPr>
      <t xml:space="preserve">
Cenros residenciales para personas con discapacidad.</t>
    </r>
  </si>
  <si>
    <r>
      <rPr>
        <b/>
        <sz val="10"/>
        <rFont val="Arial"/>
        <family val="2"/>
      </rPr>
      <t xml:space="preserve">Dependentzia/desgaitasun egoerak sortutako beharrak aurreikusi eta artatzera bideratutako zerbitzuak.
</t>
    </r>
    <r>
      <rPr>
        <sz val="10"/>
        <rFont val="Arial"/>
        <family val="2"/>
      </rPr>
      <t>Prestación de servicios destinados a prevenir y atender necesidades derivadas de la dependencia/discapacidad.</t>
    </r>
  </si>
  <si>
    <r>
      <t xml:space="preserve">San Rafael A.Z. fundazioa
</t>
    </r>
    <r>
      <rPr>
        <sz val="10"/>
        <rFont val="Arial"/>
        <family val="2"/>
      </rPr>
      <t>San Rafael A.Z. fundazioa</t>
    </r>
    <r>
      <rPr>
        <b/>
        <sz val="10"/>
        <rFont val="Arial"/>
        <family val="2"/>
      </rPr>
      <t xml:space="preserve">
</t>
    </r>
  </si>
  <si>
    <r>
      <t xml:space="preserve">Gaixotasun mentala duten pertsonentzako egoitza zentroak- Etxebizitzak laguntzekin
</t>
    </r>
    <r>
      <rPr>
        <sz val="10"/>
        <rFont val="Arial"/>
        <family val="2"/>
      </rPr>
      <t>Centros residenciales para personas con enfermedad mental</t>
    </r>
    <r>
      <rPr>
        <b/>
        <sz val="10"/>
        <rFont val="Arial"/>
        <family val="2"/>
      </rPr>
      <t xml:space="preserve">
</t>
    </r>
  </si>
  <si>
    <r>
      <t xml:space="preserve">HITZARMENAK: BAZTERKETA ETA MARJINAZIO EGOERAN DAUDEN PERTSONEN EGONALDIAK ETA PROGRAMA EZBERDINAK
</t>
    </r>
    <r>
      <rPr>
        <sz val="10"/>
        <rFont val="Arial"/>
        <family val="2"/>
      </rPr>
      <t xml:space="preserve"> CONVENIOS: ESTANCIAS Y DIVERSOS PROGRAMAS  DE PERSONAS EN SITUACIÓN DE EXCLUSIÓN Y MARGINACIÓN.</t>
    </r>
  </si>
  <si>
    <r>
      <t xml:space="preserve">Kalkulo oinarria: urteko gastua
</t>
    </r>
    <r>
      <rPr>
        <sz val="9"/>
        <rFont val="Arial"/>
        <family val="2"/>
      </rPr>
      <t>Base cálculo: importe anual</t>
    </r>
  </si>
  <si>
    <r>
      <t xml:space="preserve">AGIPAD Drogen abusuaren prebentzio eta ikerketarako Gipuzkoar elkartea 
</t>
    </r>
    <r>
      <rPr>
        <sz val="10"/>
        <rFont val="Arial"/>
        <family val="2"/>
      </rPr>
      <t>Asociación Guipuzcoana de Investigación del abuso de drogas.</t>
    </r>
  </si>
  <si>
    <r>
      <rPr>
        <b/>
        <sz val="10"/>
        <rFont val="Arial"/>
        <family val="2"/>
      </rPr>
      <t>Droguen erabilera ez egokiagatik bazterketa egoera edo arriskuan dauden pertonei zerbitzuak eskaintzea</t>
    </r>
    <r>
      <rPr>
        <sz val="10"/>
        <rFont val="Arial"/>
        <family val="2"/>
      </rPr>
      <t xml:space="preserve"> 
Prestación de servicios a personas  que se encuentran en situación o riesgo de exclusión social debido a un uso problemático de las drogas.</t>
    </r>
  </si>
  <si>
    <r>
      <t xml:space="preserve">ARRATS Elkartea
</t>
    </r>
    <r>
      <rPr>
        <sz val="10"/>
        <rFont val="Arial"/>
        <family val="2"/>
      </rPr>
      <t>Asociación ARRATS</t>
    </r>
  </si>
  <si>
    <r>
      <rPr>
        <b/>
        <sz val="10"/>
        <rFont val="Arial"/>
        <family val="2"/>
      </rPr>
      <t>Presondegian izan diren pertsonen eta giza bazterketa egoera edo arriskuan dauden pertsonei zerbitzuak eskaintzea</t>
    </r>
    <r>
      <rPr>
        <sz val="10"/>
        <rFont val="Arial"/>
        <family val="2"/>
      </rPr>
      <t xml:space="preserve"> 
Prestación de servicios a personas con experiencia penitenciaria y personas en situación o riesgo de exclusión social.</t>
    </r>
  </si>
  <si>
    <t>ASOCIACIÓN GITANA POR EL FUTURO DE GIPUZKOA</t>
  </si>
  <si>
    <r>
      <rPr>
        <b/>
        <sz val="10"/>
        <rFont val="Arial"/>
        <family val="2"/>
      </rPr>
      <t>Bazterketa sozial egoeran edo arriskuan dauden familia ijitoei zerbitzuak eskaintzea</t>
    </r>
    <r>
      <rPr>
        <sz val="10"/>
        <rFont val="Arial"/>
        <family val="2"/>
      </rPr>
      <t xml:space="preserve"> / Prestación de servicios a familas de etnia gitana que se encuentran en situación o riesgo de exclusión social.</t>
    </r>
  </si>
  <si>
    <t>Asoc. Intercultural KOLORE GUZTIAK</t>
  </si>
  <si>
    <r>
      <rPr>
        <b/>
        <sz val="10"/>
        <rFont val="Arial"/>
        <family val="2"/>
      </rPr>
      <t>Gizarteratzeko zailtasunak dituzten gazteei laguntzeko zerbitzuak eskeintzea.</t>
    </r>
    <r>
      <rPr>
        <sz val="10"/>
        <rFont val="Arial"/>
        <family val="2"/>
      </rPr>
      <t xml:space="preserve">
Prestación de servicios destinados a jóenes que se encuentren en situación de dificultad.(contrato Programa)</t>
    </r>
  </si>
  <si>
    <r>
      <rPr>
        <b/>
        <sz val="10"/>
        <rFont val="Arial"/>
        <family val="2"/>
      </rPr>
      <t>Gizarteratzeko zailtasunak dituzten gazteei laguntzeko zerbitzuak eskeintzea.</t>
    </r>
    <r>
      <rPr>
        <sz val="10"/>
        <rFont val="Arial"/>
        <family val="2"/>
      </rPr>
      <t xml:space="preserve">
Prestación de servicios destinados a jóenes que se encuentren en situación de dificultad.(Convenio)</t>
    </r>
  </si>
  <si>
    <r>
      <rPr>
        <b/>
        <sz val="10"/>
        <rFont val="Arial"/>
        <family val="2"/>
      </rPr>
      <t>Giza bazterketaren arriskuan edo egoeran dauden pertsonei zerbitzuak eskaintzea</t>
    </r>
    <r>
      <rPr>
        <sz val="10"/>
        <rFont val="Arial"/>
        <family val="2"/>
      </rPr>
      <t xml:space="preserve"> / Prestación de servicios destinados a las personas que se encuentren en riesgo o en situación de exclusión social.</t>
    </r>
  </si>
  <si>
    <r>
      <t xml:space="preserve">CRUZ ROJA ESPAÑOLA
</t>
    </r>
    <r>
      <rPr>
        <sz val="10"/>
        <rFont val="Arial"/>
        <family val="2"/>
      </rPr>
      <t>Cruz Roja Española</t>
    </r>
  </si>
  <si>
    <r>
      <rPr>
        <b/>
        <sz val="10"/>
        <rFont val="Arial"/>
        <family val="2"/>
      </rPr>
      <t>Giza bazterketaren arriskuan edo egoeran dauden pertsonei zerbitzuak eskaintzea</t>
    </r>
    <r>
      <rPr>
        <sz val="10"/>
        <rFont val="Arial"/>
        <family val="2"/>
      </rPr>
      <t xml:space="preserve"> / Prestación de servicios a personas que se encuentran en riesgo o en situación de exclusión social.</t>
    </r>
  </si>
  <si>
    <r>
      <t xml:space="preserve">EMAUS Gizarte Fundazioa
</t>
    </r>
    <r>
      <rPr>
        <sz val="10"/>
        <rFont val="Arial"/>
        <family val="2"/>
      </rPr>
      <t>Fundación Social EMAUS</t>
    </r>
  </si>
  <si>
    <r>
      <rPr>
        <b/>
        <sz val="10"/>
        <rFont val="Arial"/>
        <family val="2"/>
      </rPr>
      <t>Giza bazterketaren arriskuan edo egoeran dauden pertsonei zerbitzuak eskaintzea</t>
    </r>
    <r>
      <rPr>
        <sz val="10"/>
        <rFont val="Arial"/>
        <family val="2"/>
      </rPr>
      <t xml:space="preserve"> 
Prestación de servicios a personas que se encuentren en riesgo o en situación de exclusión social.</t>
    </r>
  </si>
  <si>
    <r>
      <t xml:space="preserve">GIPUZKOAKO PSIKOLOGOEN ELKARGO OFIZIALA 
</t>
    </r>
    <r>
      <rPr>
        <sz val="10"/>
        <rFont val="Arial"/>
        <family val="2"/>
      </rPr>
      <t>COLEGIO OFICIAL DE PSICÓLOGOS DE GIPUZKOA</t>
    </r>
  </si>
  <si>
    <r>
      <rPr>
        <b/>
        <sz val="10"/>
        <rFont val="Arial"/>
        <family val="2"/>
      </rPr>
      <t>Indarkeria matxistaren biktimentzako, Babes eza egoeran dauden adingabeentzako eta beren senideentzako eta Gizarte bazterketako egoeran eta gizarteratzeko foru baliabideetan dauden pertsonentzako arreta psikologikoa eskaintzen dutenene arteko lankidetza homologatzea</t>
    </r>
    <r>
      <rPr>
        <sz val="10"/>
        <rFont val="Arial"/>
        <family val="2"/>
      </rPr>
      <t>/ Homologar  en los términos establecidos a los/las profesionales que intervengan en los programas de atención psicológica a victimas de violencia machista, a menores de edad en situación de desprotección y sus familias a ya personas que se encuentran en situación de exclusión social y alojadas en los recursos forales de inserción social.</t>
    </r>
  </si>
  <si>
    <r>
      <t xml:space="preserve">ERROAK SARTU Gizarteratzeko Kultur Elkartea
</t>
    </r>
    <r>
      <rPr>
        <sz val="10"/>
        <rFont val="Arial"/>
        <family val="2"/>
      </rPr>
      <t>Asociación para la reinserción socilal Erroak Sartu</t>
    </r>
    <r>
      <rPr>
        <b/>
        <sz val="10"/>
        <rFont val="Arial"/>
        <family val="2"/>
      </rPr>
      <t>.</t>
    </r>
  </si>
  <si>
    <r>
      <rPr>
        <b/>
        <sz val="10"/>
        <rFont val="Arial"/>
        <family val="2"/>
      </rPr>
      <t>Gizarteratze egoeran dauden pertsonei zerbitzuak eskaintzea</t>
    </r>
    <r>
      <rPr>
        <sz val="10"/>
        <rFont val="Arial"/>
        <family val="2"/>
      </rPr>
      <t xml:space="preserve"> 
Prestación de servicios a personas en proceso de inclusión social.</t>
    </r>
  </si>
  <si>
    <r>
      <t xml:space="preserve">IZAN Fundazioa
</t>
    </r>
    <r>
      <rPr>
        <sz val="10"/>
        <rFont val="Arial"/>
        <family val="2"/>
      </rPr>
      <t>Fundación Izan</t>
    </r>
  </si>
  <si>
    <r>
      <rPr>
        <b/>
        <sz val="10"/>
        <rFont val="Arial"/>
        <family val="2"/>
      </rPr>
      <t>Drogen erabilera ez egokiagatik giza bazterketaren arriskuan edo egoeran dauden pertsonei laguntzeko zerbitzuak eskaintzea</t>
    </r>
    <r>
      <rPr>
        <sz val="10"/>
        <rFont val="Arial"/>
        <family val="2"/>
      </rPr>
      <t xml:space="preserve"> 
Prestación de servicios a personas que se encuentren en riesgo o en situación de exclusión social debido a un uso problemático de las drogas.</t>
    </r>
  </si>
  <si>
    <r>
      <t xml:space="preserve">KALEXKA Gizarte eta hezkuntzako esku hartze elkartea 
</t>
    </r>
    <r>
      <rPr>
        <sz val="10"/>
        <rFont val="Arial"/>
        <family val="2"/>
      </rPr>
      <t xml:space="preserve">Asoc. Intervención Socioeducativa </t>
    </r>
  </si>
  <si>
    <r>
      <rPr>
        <b/>
        <sz val="10"/>
        <rFont val="Arial"/>
        <family val="2"/>
      </rPr>
      <t>Gizarte bazterketa egoeran dauden pertsonei lagutnza espezializatuko zerbitzuak</t>
    </r>
    <r>
      <rPr>
        <sz val="10"/>
        <rFont val="Arial"/>
        <family val="2"/>
      </rPr>
      <t>/ Prestación de servicios de acompañamiento especializado dirigidos a personas en riesgo de exclusión social.</t>
    </r>
  </si>
  <si>
    <r>
      <t xml:space="preserve">LOIOLA ETXEA Elkartea 
</t>
    </r>
    <r>
      <rPr>
        <sz val="10"/>
        <rFont val="Arial"/>
        <family val="2"/>
      </rPr>
      <t>Asociación Loiola Etxea</t>
    </r>
  </si>
  <si>
    <r>
      <t xml:space="preserve">PEÑASCAL Elkarte Kooperatiboa 
</t>
    </r>
    <r>
      <rPr>
        <sz val="10"/>
        <rFont val="Arial"/>
        <family val="2"/>
      </rPr>
      <t>Sociedad Cooperativa Peñascal</t>
    </r>
  </si>
  <si>
    <r>
      <rPr>
        <b/>
        <sz val="10"/>
        <rFont val="Arial"/>
        <family val="2"/>
      </rPr>
      <t xml:space="preserve">Gizarteratze egoeran dauden pertsonei zerbitzuak eskaintzea
</t>
    </r>
    <r>
      <rPr>
        <sz val="10"/>
        <rFont val="Arial"/>
        <family val="2"/>
      </rPr>
      <t>Prestación de servicios a personas en proceso de inclusión social.</t>
    </r>
  </si>
  <si>
    <r>
      <t xml:space="preserve">RAIS.Fundación red de apoyo a la inserción socio-laboral RAIS EUSKADI Elkartea
</t>
    </r>
    <r>
      <rPr>
        <sz val="10"/>
        <rFont val="Arial"/>
        <family val="2"/>
      </rPr>
      <t>Fundación red de apoyo a la inserción socio-laboral Rais Euskadi</t>
    </r>
  </si>
  <si>
    <r>
      <rPr>
        <b/>
        <sz val="10"/>
        <rFont val="Arial"/>
        <family val="2"/>
      </rPr>
      <t xml:space="preserve">Gizarte bazterketa egoeran edo arriskuan dauden pertsonei gizarteratze eta laneratze programak eskaintzea.
</t>
    </r>
    <r>
      <rPr>
        <sz val="10"/>
        <rFont val="Arial"/>
        <family val="2"/>
      </rPr>
      <t>Prestación de programas destinados a la inserción socio-laboral de personas que se encuentren en situación o riesgo de exclusión social.</t>
    </r>
  </si>
  <si>
    <r>
      <t xml:space="preserve">ROMI BIDEAN Emakumeen elkartea
</t>
    </r>
    <r>
      <rPr>
        <sz val="10"/>
        <rFont val="Arial"/>
        <family val="2"/>
      </rPr>
      <t>Asociación de mujeres Romi Bidean</t>
    </r>
    <r>
      <rPr>
        <b/>
        <sz val="10"/>
        <rFont val="Arial"/>
        <family val="2"/>
      </rPr>
      <t>.</t>
    </r>
  </si>
  <si>
    <r>
      <rPr>
        <b/>
        <sz val="10"/>
        <rFont val="Arial"/>
        <family val="2"/>
      </rPr>
      <t>Bazterketa Sozial egoeran edo arriskuan dauden eta Urumean bizi diren roma/ijito errumaniarrei laguntzeko zerbitzuak eskaintzea</t>
    </r>
    <r>
      <rPr>
        <sz val="10"/>
        <rFont val="Arial"/>
        <family val="2"/>
      </rPr>
      <t xml:space="preserve"> 
Prestación de servicios a personas roma/gitanas rumanas que viven en el asentamiento del Urumea que se encuentran en situación o en riesgo de exclusión social.(Contrato-Programa).</t>
    </r>
  </si>
  <si>
    <r>
      <rPr>
        <b/>
        <sz val="10"/>
        <rFont val="Arial"/>
        <family val="2"/>
      </rPr>
      <t>Bazterketa Sozial egoeran edo arriskuan dauden eta Urumean bizi diren roma/ijito errumaniarrei laguntzeko zerbitzuak eskaintzea</t>
    </r>
    <r>
      <rPr>
        <sz val="10"/>
        <rFont val="Arial"/>
        <family val="2"/>
      </rPr>
      <t xml:space="preserve"> 
Prestación de servicios a personas roma/gitanas rumanas que viven en el asentamiento del Urumea que se encuentran en situación o en riesgo de exclusión social.(Convenio).</t>
    </r>
  </si>
  <si>
    <r>
      <t xml:space="preserve">SECRETARIADO GITANO Fundazioa.
</t>
    </r>
    <r>
      <rPr>
        <sz val="10"/>
        <rFont val="Arial"/>
        <family val="2"/>
      </rPr>
      <t>Fundación Secretariado Gitano.</t>
    </r>
  </si>
  <si>
    <r>
      <rPr>
        <b/>
        <sz val="10"/>
        <rFont val="Arial"/>
        <family val="2"/>
      </rPr>
      <t xml:space="preserve">Bazterketa egoerei aurre hartzeko eta arreta emateko eta pertsonen, familien eta taldeen gizarteratzea sustatzeko programak eskaintzea.
</t>
    </r>
    <r>
      <rPr>
        <sz val="10"/>
        <rFont val="Arial"/>
        <family val="2"/>
      </rPr>
      <t>Prestación de programas destinados a prevenir y atender las situaciones de exclusión y promover la integración social de las personas, familias y grupos.</t>
    </r>
  </si>
  <si>
    <r>
      <t xml:space="preserve">SAREA  Fundazioa
</t>
    </r>
    <r>
      <rPr>
        <sz val="10"/>
        <rFont val="Arial"/>
        <family val="2"/>
      </rPr>
      <t>Fundación Sarea</t>
    </r>
  </si>
  <si>
    <r>
      <t xml:space="preserve">SOS Gipuzkoako  arrazakeria elkartea
</t>
    </r>
    <r>
      <rPr>
        <sz val="10"/>
        <rFont val="Arial"/>
        <family val="2"/>
      </rPr>
      <t>Asociación SOS racismo de Gipuzkoa.</t>
    </r>
  </si>
  <si>
    <r>
      <rPr>
        <b/>
        <sz val="10"/>
        <rFont val="Arial"/>
        <family val="2"/>
      </rPr>
      <t>Inmigrazio alorrean informazioa, sentsibilizazioa eta azterketa zerbitzuak eskaintzea Gipuzkoan</t>
    </r>
    <r>
      <rPr>
        <sz val="10"/>
        <rFont val="Arial"/>
        <family val="2"/>
      </rPr>
      <t xml:space="preserve"> 
Prestación de un servicio de información, sensibilización y análisis en materia de inmigración en Gipuzkoa.</t>
    </r>
  </si>
  <si>
    <t>x</t>
  </si>
  <si>
    <t xml:space="preserve">ZABALTZEN - SARTU koop.Elk. De Trabajo Asociado e Iniciativa Social
</t>
  </si>
  <si>
    <r>
      <t xml:space="preserve">Gizarteratze egoeran dauden pertsonei zerbitzuak eskaintzea.
</t>
    </r>
    <r>
      <rPr>
        <sz val="10"/>
        <rFont val="Arial"/>
        <family val="2"/>
      </rPr>
      <t>Prestación de servicios destinados a las personas que se encuentren en proceso de inclusión social.</t>
    </r>
  </si>
  <si>
    <r>
      <t xml:space="preserve">HITZARMENAK: HAUR ETA NERABEEN BABESERAKO EGONALDIAK ETA PROGRAMA EZBERDINAK 
</t>
    </r>
    <r>
      <rPr>
        <sz val="10"/>
        <rFont val="Arial"/>
        <family val="2"/>
      </rPr>
      <t>CONVENIOS: ESTANCIAS Y DIVERSOS PROGRAMAS  DE PROTECCIÓN A LA INFANCIA Y ADOLESCENCIA</t>
    </r>
  </si>
  <si>
    <t>BABESTEN GIPUZKOA, S.L.</t>
  </si>
  <si>
    <r>
      <rPr>
        <b/>
        <sz val="10"/>
        <rFont val="Arial"/>
        <family val="2"/>
      </rPr>
      <t>Babesgabetasun larrian edo babesgabe dauden adingabeei egoitza harrera ematea</t>
    </r>
    <r>
      <rPr>
        <sz val="10"/>
        <rFont val="Arial"/>
        <family val="2"/>
      </rPr>
      <t xml:space="preserve"> 
Acogimiento Residencial de personas menores de 18 años en situación de desprotección grave o desamparo.</t>
    </r>
  </si>
  <si>
    <r>
      <t xml:space="preserve">EUDES Fundazioa
</t>
    </r>
    <r>
      <rPr>
        <sz val="10"/>
        <rFont val="Arial"/>
        <family val="2"/>
      </rPr>
      <t>Fundación Eudes</t>
    </r>
  </si>
  <si>
    <r>
      <rPr>
        <b/>
        <sz val="10"/>
        <rFont val="Arial"/>
        <family val="2"/>
      </rPr>
      <t xml:space="preserve">Babesik gabeko egoerak eragindako beharrak prebenitzea eta erantzuna ematea
</t>
    </r>
    <r>
      <rPr>
        <sz val="10"/>
        <rFont val="Arial"/>
        <family val="2"/>
      </rPr>
      <t>Prestación de servicios destinados a prevenir y atender necesidades originadas por situaciones de desprotección.</t>
    </r>
  </si>
  <si>
    <r>
      <t xml:space="preserve">Euskadiko Birgizarteratze Institutoa
</t>
    </r>
    <r>
      <rPr>
        <sz val="10"/>
        <rFont val="Arial"/>
        <family val="2"/>
      </rPr>
      <t>Asociación Instituto de Reintegración Social de Euskadi</t>
    </r>
  </si>
  <si>
    <r>
      <rPr>
        <b/>
        <sz val="10"/>
        <rFont val="Arial"/>
        <family val="2"/>
      </rPr>
      <t>Babesgabetasun larrian edo babesgabe dauden adingabeei egoitza harrera ematea</t>
    </r>
    <r>
      <rPr>
        <sz val="10"/>
        <rFont val="Arial"/>
        <family val="2"/>
      </rPr>
      <t xml:space="preserve"> 
Acogimiento residencial de personas menores de 18 años en situación de desprotección grave o desamparo.</t>
    </r>
  </si>
  <si>
    <r>
      <t xml:space="preserve">Euskadiko birgizarteratze Institutua- EBI 
</t>
    </r>
    <r>
      <rPr>
        <sz val="10"/>
        <rFont val="Arial"/>
        <family val="2"/>
      </rPr>
      <t>Asociación Instituto de Reintegración Social de Euskadi- IRSE</t>
    </r>
  </si>
  <si>
    <r>
      <t xml:space="preserve">Gizarte babesgabetasuneko egoeran edo arriskuan dauden adingabeei zuzendutako eguneko zerbitzua edo zentroaren garapen esperimentala.
</t>
    </r>
    <r>
      <rPr>
        <sz val="10"/>
        <rFont val="Arial"/>
        <family val="2"/>
      </rPr>
      <t>Desarrollo esperimental del servicio o centro de día dirigido a menores en riesgo o situación de desprotección social en Gipuzkoa.</t>
    </r>
  </si>
  <si>
    <r>
      <t xml:space="preserve">Gipuzkoako Psikologoen Elkargo Ofiziala
</t>
    </r>
    <r>
      <rPr>
        <sz val="10"/>
        <rFont val="Arial"/>
        <family val="2"/>
      </rPr>
      <t>Colegio Oficial de Psicologos de Gipuzkoa</t>
    </r>
  </si>
  <si>
    <r>
      <t xml:space="preserve">Babesgabezia egoeran dauden adingabeei eta bere famimiei,indarkeria matxistaren biktimei eta bazterkeria egoeran daudenei arreta psikologiko zerbitzuaren kalitatea bermatzea.
</t>
    </r>
    <r>
      <rPr>
        <sz val="10"/>
        <rFont val="Arial"/>
        <family val="2"/>
      </rPr>
      <t>Garantizar la calidad del servicio de atención psicológica de menores en situación de desprotección, mujeres víctimas de violencia de género y  personas en situación de riesgo social..</t>
    </r>
  </si>
  <si>
    <r>
      <t xml:space="preserve">GURUTZE GORRIAren Gipuzkoako Bulego Probintziala 
</t>
    </r>
    <r>
      <rPr>
        <sz val="10"/>
        <rFont val="Arial"/>
        <family val="2"/>
      </rPr>
      <t>Oficina Provincial de Gipuzkoa de CRUZ ROJA Española</t>
    </r>
  </si>
  <si>
    <r>
      <rPr>
        <b/>
        <sz val="10"/>
        <rFont val="Arial"/>
        <family val="2"/>
      </rPr>
      <t>Babesgabezia egoeran dauden adingabeei laguntzeko zerbitzuak eskaintzea</t>
    </r>
    <r>
      <rPr>
        <sz val="10"/>
        <rFont val="Arial"/>
        <family val="2"/>
      </rPr>
      <t xml:space="preserve"> 
Prestación de servicios a personas menores en situación de desprotección o desamparo.</t>
    </r>
  </si>
  <si>
    <r>
      <t xml:space="preserve">Hogares Nuevo Futuro Elkartea 
</t>
    </r>
    <r>
      <rPr>
        <sz val="10"/>
        <rFont val="Arial"/>
        <family val="2"/>
      </rPr>
      <t>Asociación Hogares Nuevo Futuro</t>
    </r>
  </si>
  <si>
    <r>
      <rPr>
        <b/>
        <sz val="10"/>
        <rFont val="Arial"/>
        <family val="2"/>
      </rPr>
      <t>Babesgabetasun larrian edo babesgabe dauden adingabeei egoitza harrera ematea</t>
    </r>
    <r>
      <rPr>
        <sz val="10"/>
        <rFont val="Arial"/>
        <family val="2"/>
      </rPr>
      <t xml:space="preserve"> / Acogimiento Residencial de personas menores de 18 años en situación de desprotección grave o desamparo.</t>
    </r>
  </si>
  <si>
    <r>
      <t xml:space="preserve">LARRATXO Fundazioa  
</t>
    </r>
    <r>
      <rPr>
        <sz val="10"/>
        <rFont val="Arial"/>
        <family val="2"/>
      </rPr>
      <t>Fundación Larratxo</t>
    </r>
  </si>
  <si>
    <r>
      <t xml:space="preserve">Mary Ward Elkartea 
</t>
    </r>
    <r>
      <rPr>
        <sz val="10"/>
        <rFont val="Arial"/>
        <family val="2"/>
      </rPr>
      <t>Asociación Mary Ward</t>
    </r>
  </si>
  <si>
    <r>
      <t xml:space="preserve">ZABALDUZ KOOP. ELK.
</t>
    </r>
    <r>
      <rPr>
        <sz val="10"/>
        <rFont val="Arial"/>
        <family val="2"/>
      </rPr>
      <t>ZABALDUZ KOOP ELK.</t>
    </r>
    <r>
      <rPr>
        <b/>
        <sz val="10"/>
        <rFont val="Arial"/>
        <family val="2"/>
      </rPr>
      <t xml:space="preserve">
</t>
    </r>
  </si>
  <si>
    <r>
      <t xml:space="preserve">Emantzipaziorako programen garapena
</t>
    </r>
    <r>
      <rPr>
        <sz val="10"/>
        <rFont val="Arial"/>
        <family val="2"/>
      </rPr>
      <t>Desarrollo de programas de emancipación</t>
    </r>
  </si>
  <si>
    <r>
      <t>HITZARMENAK: ARRETA SOZIO-SANITARIOA</t>
    </r>
    <r>
      <rPr>
        <sz val="10"/>
        <rFont val="Arial"/>
        <family val="2"/>
      </rPr>
      <t xml:space="preserve"> 
CONVENIOS: ATENCIÓN SOCIO-SANITARIA </t>
    </r>
  </si>
  <si>
    <r>
      <t xml:space="preserve">Eusko Jaurlaritza, Araba eta Bizkaiko Foru Aldundiak eta Eudel 
</t>
    </r>
    <r>
      <rPr>
        <sz val="10"/>
        <rFont val="Arial"/>
        <family val="2"/>
      </rPr>
      <t>Gobierno Vasco, Diputaciones Forales de Álava y Bizkaia y Eudel</t>
    </r>
  </si>
  <si>
    <r>
      <rPr>
        <b/>
        <sz val="10"/>
        <rFont val="Arial"/>
        <family val="2"/>
      </rPr>
      <t>Euskal Autonomia Erkidegoko atentzio  soziosanitarioaren eredua definitzeko egitura antolatzaile bat sortzea</t>
    </r>
    <r>
      <rPr>
        <sz val="10"/>
        <rFont val="Arial"/>
        <family val="2"/>
      </rPr>
      <t xml:space="preserve"> 
Creación de la estructura organizativa para la definición del modelo de atención sociosanitaria de la Comunidad Autónoma del País Vasco.</t>
    </r>
  </si>
  <si>
    <t>Mugagabea / Indefinido</t>
  </si>
  <si>
    <r>
      <t xml:space="preserve">Eusko Jaurlaritzako Osasun Saila Osakidetzarekin batera 
</t>
    </r>
    <r>
      <rPr>
        <sz val="10"/>
        <rFont val="Arial"/>
        <family val="2"/>
      </rPr>
      <t>Departamento de Sanidad junto con Osakideza</t>
    </r>
  </si>
  <si>
    <r>
      <rPr>
        <b/>
        <sz val="10"/>
        <rFont val="Arial"/>
        <family val="2"/>
      </rPr>
      <t>Adimen Gaixotasunak dituzten Gipuzkoako gaixoei arreta psiquiatrikoa Eguneko Zentruetan</t>
    </r>
    <r>
      <rPr>
        <sz val="10"/>
        <rFont val="Arial"/>
        <family val="2"/>
      </rPr>
      <t xml:space="preserve"> 
Asistencia Psiquiatrica en los Centros de día Psicosociales para enfermos mentales crónicos de Gipuzkoa.</t>
    </r>
  </si>
  <si>
    <t>Luzapen tazitua / Prórroga Tácita</t>
  </si>
  <si>
    <r>
      <t xml:space="preserve">HITZARMENAK: BESTE  BATZUK 
</t>
    </r>
    <r>
      <rPr>
        <sz val="10"/>
        <rFont val="Arial"/>
        <family val="2"/>
      </rPr>
      <t>CONVENIOS:</t>
    </r>
    <r>
      <rPr>
        <b/>
        <sz val="10"/>
        <rFont val="Arial"/>
        <family val="2"/>
      </rPr>
      <t xml:space="preserve"> </t>
    </r>
    <r>
      <rPr>
        <sz val="10"/>
        <rFont val="Arial"/>
        <family val="2"/>
      </rPr>
      <t xml:space="preserve">OTROS </t>
    </r>
  </si>
  <si>
    <r>
      <t xml:space="preserve">Kalkulo oinarria: urteko gastua
</t>
    </r>
    <r>
      <rPr>
        <sz val="9"/>
        <rFont val="Arial"/>
        <family val="2"/>
      </rPr>
      <t>Base cálculo :importe anual</t>
    </r>
  </si>
  <si>
    <r>
      <t xml:space="preserve">Programen Kopurua
</t>
    </r>
    <r>
      <rPr>
        <sz val="9"/>
        <rFont val="Arial"/>
        <family val="2"/>
      </rPr>
      <t>Importe por programa</t>
    </r>
  </si>
  <si>
    <r>
      <t xml:space="preserve">DYA Bide laguntza elkartea Gipuzkoan 
</t>
    </r>
    <r>
      <rPr>
        <sz val="10"/>
        <rFont val="Arial"/>
        <family val="2"/>
      </rPr>
      <t>Ayuda en Carretera de Gipuzkoa</t>
    </r>
  </si>
  <si>
    <r>
      <t>Eguneko Zentru  eta Egoitzetako erabiltzaile diren pertsonen lokalizazio goiztiarra eta  Arretarako larrialdi baliabideak ematea ostaturako, elikagaietarako, babeserako etab. halabeharrez instalazioetatik atera behar direnean.</t>
    </r>
    <r>
      <rPr>
        <sz val="8"/>
        <rFont val="Arial"/>
        <family val="2"/>
      </rPr>
      <t xml:space="preserve">
Localización temprana  de usuarios de Centros de día y Residencias y proporcionar  recursos de emergencia para la atención inmediata de albergue, sustento alimencicio, etc. cuando deban ser desalojadas por motivos de seguridad o por otras causas de fuerza mayor.</t>
    </r>
  </si>
  <si>
    <r>
      <t xml:space="preserve">Fundación Eguía Careaga SIIS
</t>
    </r>
    <r>
      <rPr>
        <sz val="10"/>
        <rFont val="Arial"/>
        <family val="2"/>
      </rPr>
      <t>Fundación Eguía Careaga SIIS</t>
    </r>
  </si>
  <si>
    <r>
      <rPr>
        <sz val="8"/>
        <rFont val="Arial"/>
        <family val="2"/>
      </rPr>
      <t>Ageriko Dokumentazio funtsaren mantenua.
Mantenimiento de Fondo Documental de Acceso Público</t>
    </r>
    <r>
      <rPr>
        <b/>
        <sz val="8"/>
        <rFont val="Arial"/>
        <family val="2"/>
      </rPr>
      <t xml:space="preserve">
</t>
    </r>
  </si>
  <si>
    <r>
      <t xml:space="preserve">Legazpiko Udala
</t>
    </r>
    <r>
      <rPr>
        <sz val="10"/>
        <rFont val="Arial"/>
        <family val="2"/>
      </rPr>
      <t>Ayuntamiento de Legazpi</t>
    </r>
  </si>
  <si>
    <r>
      <rPr>
        <b/>
        <sz val="10"/>
        <rFont val="Arial"/>
        <family val="2"/>
      </rPr>
      <t xml:space="preserve">Legazpiko gizarte zentroaren erabileraren lagapena Legazpiko Udalari
</t>
    </r>
    <r>
      <rPr>
        <sz val="10"/>
        <rFont val="Arial"/>
        <family val="2"/>
      </rPr>
      <t>Cesión al Ayuntamiento de Legazpi el uso del centro social de Legazpi.</t>
    </r>
  </si>
  <si>
    <r>
      <rPr>
        <b/>
        <sz val="10"/>
        <rFont val="Arial"/>
        <family val="2"/>
      </rPr>
      <t xml:space="preserve">Zumaiako gizarte zentroaren erabileraren lagapena Zumaiako Udalari
</t>
    </r>
    <r>
      <rPr>
        <sz val="10"/>
        <rFont val="Arial"/>
        <family val="2"/>
      </rPr>
      <t>Cesión al Ayuntamiento de Zumaia el uso del centro social de Zumaia</t>
    </r>
  </si>
  <si>
    <r>
      <t xml:space="preserve">KABIA FORU ERAKUNDE AUTONOMOA ,egun, osatzen duten entitateak 
</t>
    </r>
    <r>
      <rPr>
        <sz val="10"/>
        <rFont val="Arial"/>
        <family val="2"/>
      </rPr>
      <t>Entidades que forman parte del ORGANISMO AUTONOMO FORAL KABIA</t>
    </r>
  </si>
  <si>
    <r>
      <t xml:space="preserve">Prestazioak bete behar dituzten pertsonak
</t>
    </r>
    <r>
      <rPr>
        <sz val="10"/>
        <rFont val="Arial"/>
        <family val="2"/>
      </rPr>
      <t>Sujetos obligados a la realización de la prestación</t>
    </r>
  </si>
  <si>
    <r>
      <t xml:space="preserve">Herria 
</t>
    </r>
    <r>
      <rPr>
        <sz val="10"/>
        <rFont val="Arial"/>
        <family val="2"/>
      </rPr>
      <t xml:space="preserve">Municipio </t>
    </r>
    <r>
      <rPr>
        <b/>
        <sz val="10"/>
        <rFont val="Arial"/>
        <family val="2"/>
      </rPr>
      <t xml:space="preserve">  </t>
    </r>
  </si>
  <si>
    <r>
      <t xml:space="preserve"> Gauzatze data
</t>
    </r>
    <r>
      <rPr>
        <sz val="10"/>
        <rFont val="Arial"/>
        <family val="2"/>
      </rPr>
      <t>Fecha de formalización</t>
    </r>
  </si>
  <si>
    <r>
      <t xml:space="preserve">Egonaldien tarifaeguneko
</t>
    </r>
    <r>
      <rPr>
        <sz val="9"/>
        <rFont val="Arial"/>
        <family val="2"/>
      </rPr>
      <t>Tarifa estancias por día</t>
    </r>
  </si>
  <si>
    <r>
      <rPr>
        <b/>
        <sz val="10"/>
        <rFont val="Arial"/>
        <family val="2"/>
      </rPr>
      <t>Andoaingo udala</t>
    </r>
    <r>
      <rPr>
        <sz val="10"/>
        <rFont val="Arial"/>
        <family val="2"/>
      </rPr>
      <t xml:space="preserve">
Ayuntamiento de Andoain</t>
    </r>
  </si>
  <si>
    <r>
      <rPr>
        <b/>
        <sz val="10"/>
        <rFont val="Arial"/>
        <family val="2"/>
      </rPr>
      <t>San Juan Bautista</t>
    </r>
    <r>
      <rPr>
        <sz val="10"/>
        <rFont val="Arial"/>
        <family val="2"/>
      </rPr>
      <t xml:space="preserve"> egoitza
 Residencia San Juan Bautista
</t>
    </r>
  </si>
  <si>
    <t>Mugagabea
Indefinido</t>
  </si>
  <si>
    <r>
      <t xml:space="preserve">Arrasateko Udala
</t>
    </r>
    <r>
      <rPr>
        <sz val="10"/>
        <rFont val="Arial"/>
        <family val="2"/>
      </rPr>
      <t>Ayuntamiento de Arrasate</t>
    </r>
  </si>
  <si>
    <r>
      <rPr>
        <b/>
        <sz val="10"/>
        <rFont val="Arial"/>
        <family val="2"/>
      </rPr>
      <t>Iturbide</t>
    </r>
    <r>
      <rPr>
        <sz val="10"/>
        <rFont val="Arial"/>
        <family val="2"/>
      </rPr>
      <t xml:space="preserve"> egoitza
Residencia Iturbide</t>
    </r>
  </si>
  <si>
    <r>
      <t xml:space="preserve">Azkoitiako San Jose Erakunde Autonomiaduna
</t>
    </r>
    <r>
      <rPr>
        <sz val="10"/>
        <rFont val="Arial"/>
        <family val="2"/>
      </rPr>
      <t>Organismo Autonomo Residencia San Jose de Azkoitia</t>
    </r>
  </si>
  <si>
    <r>
      <rPr>
        <b/>
        <sz val="10"/>
        <rFont val="Arial"/>
        <family val="2"/>
      </rPr>
      <t>San Jose  Egoitza</t>
    </r>
    <r>
      <rPr>
        <sz val="10"/>
        <rFont val="Arial"/>
        <family val="2"/>
      </rPr>
      <t xml:space="preserve"> 
Residencia San Jose</t>
    </r>
  </si>
  <si>
    <r>
      <t xml:space="preserve">Bergarako Udala 
</t>
    </r>
    <r>
      <rPr>
        <sz val="10"/>
        <rFont val="Arial"/>
        <family val="2"/>
      </rPr>
      <t>Ayuntamiento de Bergara</t>
    </r>
  </si>
  <si>
    <r>
      <rPr>
        <b/>
        <sz val="10"/>
        <rFont val="Arial"/>
        <family val="2"/>
      </rPr>
      <t>Mizpirualde</t>
    </r>
    <r>
      <rPr>
        <sz val="10"/>
        <rFont val="Arial"/>
        <family val="2"/>
      </rPr>
      <t xml:space="preserve"> egoitza 
Residencia Mizpirualde</t>
    </r>
  </si>
  <si>
    <r>
      <t xml:space="preserve">Errenteriako Udala-Jesusen Bihotzaren Udal Egoitza
</t>
    </r>
    <r>
      <rPr>
        <sz val="10"/>
        <rFont val="Arial"/>
        <family val="2"/>
      </rPr>
      <t>Ayuntamiento de Rentería- Residencia Municipal Sagrado Corazón</t>
    </r>
  </si>
  <si>
    <r>
      <rPr>
        <b/>
        <sz val="10"/>
        <rFont val="Arial"/>
        <family val="2"/>
      </rPr>
      <t xml:space="preserve">Jesusen Bihotza </t>
    </r>
    <r>
      <rPr>
        <sz val="10"/>
        <rFont val="Arial"/>
        <family val="2"/>
      </rPr>
      <t>Egoitza
Residencia Sagrado Corazón</t>
    </r>
  </si>
  <si>
    <r>
      <t xml:space="preserve">Fundazio Publiko San Juan Egoitza
</t>
    </r>
    <r>
      <rPr>
        <sz val="10"/>
        <rFont val="Arial"/>
        <family val="2"/>
      </rPr>
      <t>Fundacion Pública Residencia San Juan</t>
    </r>
  </si>
  <si>
    <r>
      <rPr>
        <b/>
        <sz val="10"/>
        <rFont val="Arial"/>
        <family val="2"/>
      </rPr>
      <t>San Juan Egoitza</t>
    </r>
    <r>
      <rPr>
        <sz val="10"/>
        <rFont val="Arial"/>
        <family val="2"/>
      </rPr>
      <t xml:space="preserve"> 
 Residencia San Juan</t>
    </r>
  </si>
  <si>
    <r>
      <t xml:space="preserve">Fundazio Publiko San Lazaro Egoitza
</t>
    </r>
    <r>
      <rPr>
        <sz val="10"/>
        <rFont val="Arial"/>
        <family val="2"/>
      </rPr>
      <t>Fundación Pública Resid. Ancianos San Lazaro</t>
    </r>
  </si>
  <si>
    <r>
      <rPr>
        <b/>
        <sz val="10"/>
        <rFont val="Arial"/>
        <family val="2"/>
      </rPr>
      <t>San Lazaro Egoitza</t>
    </r>
    <r>
      <rPr>
        <sz val="10"/>
        <rFont val="Arial"/>
        <family val="2"/>
      </rPr>
      <t xml:space="preserve"> 
 Residencia San Lázaro</t>
    </r>
  </si>
  <si>
    <r>
      <t xml:space="preserve">Lasarteko Udala
</t>
    </r>
    <r>
      <rPr>
        <sz val="10"/>
        <rFont val="Arial"/>
        <family val="2"/>
      </rPr>
      <t>Ayuntamiento de Lasarte</t>
    </r>
  </si>
  <si>
    <r>
      <rPr>
        <b/>
        <sz val="10"/>
        <rFont val="Arial"/>
        <family val="2"/>
      </rPr>
      <t xml:space="preserve">Atsobakar </t>
    </r>
    <r>
      <rPr>
        <sz val="10"/>
        <rFont val="Arial"/>
        <family val="2"/>
      </rPr>
      <t>egoitza
Residencia Atsobakar</t>
    </r>
  </si>
  <si>
    <r>
      <rPr>
        <b/>
        <sz val="10"/>
        <rFont val="Arial"/>
        <family val="2"/>
      </rPr>
      <t>Oñatiko udala</t>
    </r>
    <r>
      <rPr>
        <sz val="10"/>
        <rFont val="Arial"/>
        <family val="2"/>
      </rPr>
      <t xml:space="preserve"> 
Ayuntamiento de Oñati</t>
    </r>
  </si>
  <si>
    <r>
      <rPr>
        <b/>
        <sz val="10"/>
        <rFont val="Arial"/>
        <family val="2"/>
      </rPr>
      <t xml:space="preserve">San Martin Egoitza eta Eguneko Zentroa
</t>
    </r>
    <r>
      <rPr>
        <sz val="10"/>
        <rFont val="Arial"/>
        <family val="2"/>
      </rPr>
      <t xml:space="preserve">Residencia y Centro de Día San Martin </t>
    </r>
  </si>
  <si>
    <r>
      <rPr>
        <b/>
        <sz val="10"/>
        <rFont val="Arial"/>
        <family val="2"/>
      </rPr>
      <t xml:space="preserve">Ordiziako Udala
</t>
    </r>
    <r>
      <rPr>
        <sz val="10"/>
        <rFont val="Arial"/>
        <family val="2"/>
      </rPr>
      <t>Ayuntamiento de Ordizia</t>
    </r>
  </si>
  <si>
    <r>
      <rPr>
        <b/>
        <sz val="10"/>
        <rFont val="Arial"/>
        <family val="2"/>
      </rPr>
      <t xml:space="preserve">San Jose </t>
    </r>
    <r>
      <rPr>
        <sz val="10"/>
        <rFont val="Arial"/>
        <family val="2"/>
      </rPr>
      <t xml:space="preserve"> Egoitza
Residencia San Jose</t>
    </r>
  </si>
  <si>
    <t xml:space="preserve">Pasaiako Zaharren Udal Egoitzaren Fundazio Publikoa
</t>
  </si>
  <si>
    <r>
      <rPr>
        <b/>
        <sz val="10"/>
        <rFont val="Arial"/>
        <family val="2"/>
      </rPr>
      <t>Pasaia  Egoitza-Eguneko Zentroa</t>
    </r>
    <r>
      <rPr>
        <sz val="10"/>
        <rFont val="Arial"/>
        <family val="2"/>
      </rPr>
      <t xml:space="preserve"> / Residencia- Centro de Día</t>
    </r>
  </si>
  <si>
    <r>
      <t>San Andrés Fundazio Publikoa</t>
    </r>
    <r>
      <rPr>
        <sz val="10"/>
        <rFont val="Arial"/>
        <family val="2"/>
      </rPr>
      <t xml:space="preserve"> / Fundación</t>
    </r>
  </si>
  <si>
    <r>
      <rPr>
        <b/>
        <sz val="10"/>
        <rFont val="Arial"/>
        <family val="2"/>
      </rPr>
      <t>San Andrés  Egoitza</t>
    </r>
    <r>
      <rPr>
        <sz val="10"/>
        <rFont val="Arial"/>
        <family val="2"/>
      </rPr>
      <t xml:space="preserve"> / Residencia </t>
    </r>
  </si>
  <si>
    <r>
      <rPr>
        <b/>
        <sz val="10"/>
        <rFont val="Arial"/>
        <family val="2"/>
      </rPr>
      <t>Tolosako Udala- Iurremendi</t>
    </r>
    <r>
      <rPr>
        <sz val="10"/>
        <rFont val="Arial"/>
        <family val="2"/>
      </rPr>
      <t xml:space="preserve"> Egoitza Erakunde Autonomoa
Ayuntamiento de Tolosa-Organismo Autónomo Yurremendi</t>
    </r>
  </si>
  <si>
    <r>
      <rPr>
        <b/>
        <sz val="10"/>
        <rFont val="Arial"/>
        <family val="2"/>
      </rPr>
      <t>Iurremendi</t>
    </r>
    <r>
      <rPr>
        <sz val="10"/>
        <rFont val="Arial"/>
        <family val="2"/>
      </rPr>
      <t xml:space="preserve"> Egoitza
Residencia Yurremendi</t>
    </r>
  </si>
  <si>
    <r>
      <t xml:space="preserve">Villabonako Udala 
</t>
    </r>
    <r>
      <rPr>
        <sz val="10"/>
        <rFont val="Arial"/>
        <family val="2"/>
      </rPr>
      <t>Ayuntamiento de Villabona</t>
    </r>
  </si>
  <si>
    <r>
      <rPr>
        <b/>
        <sz val="10"/>
        <rFont val="Arial"/>
        <family val="2"/>
      </rPr>
      <t>Santiago Egoitza</t>
    </r>
    <r>
      <rPr>
        <sz val="10"/>
        <rFont val="Arial"/>
        <family val="2"/>
      </rPr>
      <t xml:space="preserve"> / Residencia Santiago</t>
    </r>
  </si>
  <si>
    <r>
      <t>2020ko 3.hiruhilabetean hitzartutako hitzarmeneta kontratu-programa</t>
    </r>
    <r>
      <rPr>
        <b/>
        <sz val="12"/>
        <color indexed="62"/>
        <rFont val="Arial"/>
        <family val="2"/>
      </rPr>
      <t>berriak</t>
    </r>
    <r>
      <rPr>
        <b/>
        <sz val="10"/>
        <color indexed="62"/>
        <rFont val="Arial"/>
        <family val="2"/>
      </rPr>
      <t xml:space="preserve">
</t>
    </r>
    <r>
      <rPr>
        <sz val="10"/>
        <color indexed="62"/>
        <rFont val="Arial"/>
        <family val="2"/>
      </rPr>
      <t xml:space="preserve"> Convenios y Contratos Programa suscritos en el 3ºtrimestre del 2020</t>
    </r>
  </si>
  <si>
    <r>
      <t xml:space="preserve">SUSPERGINTZA Asociación de Intervención Social de Bilbao
</t>
    </r>
    <r>
      <rPr>
        <sz val="10"/>
        <rFont val="Arial"/>
        <family val="2"/>
      </rPr>
      <t>SUSPERGINTZA Asociación de Intervención Social de Bilbao</t>
    </r>
  </si>
  <si>
    <r>
      <t>Bizitegi -bazterkeria larrian dauden pertsonei laguntzeko Donostiako San Juan de Dios Zentroan dagoen baliabidea kudeatzea.
R</t>
    </r>
    <r>
      <rPr>
        <sz val="10"/>
        <rFont val="Arial"/>
        <family val="2"/>
      </rPr>
      <t>ecurso de atención a personas en situación de exclusión residencial grave localizado en el Hospital San Juan de Dios de San Sebastián.</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</si>
</sst>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 &quot;€&quot;;[Red]\-#,##0\ &quot;€&quot;"/>
    <numFmt numFmtId="8" formatCode="#,##0.00\ &quot;€&quot;;[Red]\-#,##0.00\ &quot;€&quot;"/>
    <numFmt numFmtId="44" formatCode="_-* #,##0.00\ &quot;€&quot;_-;\-* #,##0.00\ &quot;€&quot;_-;_-* &quot;-&quot;??\ &quot;€&quot;_-;_-@_-"/>
    <numFmt numFmtId="164" formatCode="_-* #,##0.00\ _P_t_s_-;\-* #,##0.00\ _P_t_s_-;_-* &quot;-&quot;??\ _P_t_s_-;_-@_-"/>
    <numFmt numFmtId="166" formatCode="yyyy/m/d;@"/>
  </numFmts>
  <fonts count="56" x14ac:knownFonts="1">
    <font>
      <sz val="10"/>
      <name val="Arial"/>
    </font>
    <font>
      <sz val="10"/>
      <name val="Arial"/>
    </font>
    <font>
      <sz val="8"/>
      <name val="Arial"/>
      <family val="2"/>
    </font>
    <font>
      <sz val="8"/>
      <name val="Arial"/>
      <family val="2"/>
    </font>
    <font>
      <b/>
      <sz val="10"/>
      <name val="Arial"/>
      <family val="2"/>
    </font>
    <font>
      <sz val="9"/>
      <name val="Arial"/>
      <family val="2"/>
    </font>
    <font>
      <b/>
      <sz val="9"/>
      <name val="Arial"/>
      <family val="2"/>
    </font>
    <font>
      <sz val="10"/>
      <name val="Arial"/>
      <family val="2"/>
    </font>
    <font>
      <sz val="7"/>
      <name val="Times New Roman"/>
      <family val="1"/>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7"/>
      <name val="Arial"/>
      <family val="2"/>
    </font>
    <font>
      <sz val="12"/>
      <name val="Arial"/>
      <family val="2"/>
    </font>
    <font>
      <b/>
      <sz val="12"/>
      <name val="Arial"/>
      <family val="2"/>
    </font>
    <font>
      <sz val="10"/>
      <color indexed="10"/>
      <name val="Arial"/>
      <family val="2"/>
    </font>
    <font>
      <sz val="10"/>
      <color indexed="62"/>
      <name val="Arial"/>
      <family val="2"/>
    </font>
    <font>
      <sz val="10"/>
      <name val="Arial"/>
      <family val="2"/>
    </font>
    <font>
      <b/>
      <sz val="8"/>
      <name val="Arial"/>
      <family val="2"/>
    </font>
    <font>
      <sz val="8"/>
      <color indexed="10"/>
      <name val="Arial"/>
      <family val="2"/>
    </font>
    <font>
      <b/>
      <sz val="11"/>
      <name val="Arial"/>
      <family val="2"/>
    </font>
    <font>
      <sz val="8"/>
      <color indexed="8"/>
      <name val="Arial"/>
      <family val="2"/>
    </font>
    <font>
      <b/>
      <sz val="10"/>
      <color indexed="8"/>
      <name val="Arial"/>
      <family val="2"/>
    </font>
    <font>
      <b/>
      <u/>
      <sz val="10"/>
      <name val="Arial"/>
      <family val="2"/>
    </font>
    <font>
      <u/>
      <sz val="10"/>
      <name val="Arial"/>
      <family val="2"/>
    </font>
    <font>
      <sz val="8"/>
      <color rgb="FFFF0000"/>
      <name val="Arial"/>
      <family val="2"/>
    </font>
    <font>
      <b/>
      <sz val="10"/>
      <color rgb="FFFF0000"/>
      <name val="Arial"/>
      <family val="2"/>
    </font>
    <font>
      <i/>
      <sz val="8"/>
      <name val="Times New Roman"/>
      <family val="1"/>
    </font>
    <font>
      <i/>
      <sz val="8"/>
      <name val="Arial"/>
      <family val="2"/>
    </font>
    <font>
      <sz val="8"/>
      <name val="Cambria"/>
      <family val="2"/>
      <scheme val="major"/>
    </font>
    <font>
      <i/>
      <sz val="8"/>
      <name val="Cambria"/>
      <family val="2"/>
      <scheme val="major"/>
    </font>
    <font>
      <sz val="10"/>
      <color indexed="63"/>
      <name val="Arial"/>
      <family val="2"/>
    </font>
    <font>
      <sz val="10"/>
      <color rgb="FF393834"/>
      <name val="Arial"/>
      <family val="2"/>
    </font>
    <font>
      <b/>
      <sz val="10"/>
      <color rgb="FF393834"/>
      <name val="Arial"/>
      <family val="2"/>
    </font>
    <font>
      <sz val="10"/>
      <color rgb="FF404040"/>
      <name val="Arial"/>
      <family val="2"/>
    </font>
    <font>
      <b/>
      <sz val="10"/>
      <color indexed="62"/>
      <name val="Arial"/>
      <family val="2"/>
    </font>
    <font>
      <b/>
      <sz val="12"/>
      <color indexed="62"/>
      <name val="Arial"/>
      <family val="2"/>
    </font>
    <font>
      <b/>
      <sz val="8"/>
      <color indexed="81"/>
      <name val="Tahoma"/>
      <family val="2"/>
    </font>
    <font>
      <sz val="8"/>
      <color indexed="81"/>
      <name val="Tahoma"/>
      <family val="2"/>
    </font>
    <font>
      <b/>
      <sz val="9"/>
      <color indexed="81"/>
      <name val="Tahoma"/>
      <family val="2"/>
    </font>
    <font>
      <sz val="9"/>
      <color indexed="81"/>
      <name val="Tahoma"/>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rgb="FFFFFF00"/>
        <bgColor indexed="64"/>
      </patternFill>
    </fill>
    <fill>
      <patternFill patternType="solid">
        <fgColor theme="6" tint="0.59996337778862885"/>
        <bgColor indexed="64"/>
      </patternFill>
    </fill>
    <fill>
      <patternFill patternType="solid">
        <fgColor theme="3" tint="0.59999389629810485"/>
        <bgColor indexed="64"/>
      </patternFill>
    </fill>
    <fill>
      <patternFill patternType="solid">
        <fgColor theme="0"/>
        <bgColor indexed="64"/>
      </patternFill>
    </fill>
    <fill>
      <patternFill patternType="solid">
        <fgColor indexed="9"/>
        <bgColor indexed="64"/>
      </patternFill>
    </fill>
  </fills>
  <borders count="54">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s>
  <cellStyleXfs count="47">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20" borderId="4" applyNumberFormat="0" applyAlignment="0" applyProtection="0"/>
    <xf numFmtId="0" fontId="14" fillId="21" borderId="5" applyNumberFormat="0" applyAlignment="0" applyProtection="0"/>
    <xf numFmtId="0" fontId="15" fillId="0" borderId="6" applyNumberFormat="0" applyFill="0" applyAlignment="0" applyProtection="0"/>
    <xf numFmtId="0" fontId="16" fillId="0" borderId="0" applyNumberFormat="0" applyFill="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7" fillId="7" borderId="4" applyNumberFormat="0" applyAlignment="0" applyProtection="0"/>
    <xf numFmtId="44" fontId="1" fillId="0" borderId="0" applyFont="0" applyFill="0" applyBorder="0" applyAlignment="0" applyProtection="0"/>
    <xf numFmtId="0" fontId="18" fillId="3" borderId="0" applyNumberFormat="0" applyBorder="0" applyAlignment="0" applyProtection="0"/>
    <xf numFmtId="164" fontId="32" fillId="0" borderId="0" applyFont="0" applyFill="0" applyBorder="0" applyAlignment="0" applyProtection="0"/>
    <xf numFmtId="0" fontId="19" fillId="22" borderId="0" applyNumberFormat="0" applyBorder="0" applyAlignment="0" applyProtection="0"/>
    <xf numFmtId="0" fontId="7" fillId="0" borderId="0"/>
    <xf numFmtId="0" fontId="1" fillId="23" borderId="9" applyNumberFormat="0" applyFont="0" applyAlignment="0" applyProtection="0"/>
    <xf numFmtId="0" fontId="20" fillId="20" borderId="8"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16" fillId="0" borderId="3" applyNumberFormat="0" applyFill="0" applyAlignment="0" applyProtection="0"/>
    <xf numFmtId="0" fontId="26" fillId="0" borderId="7" applyNumberFormat="0" applyFill="0" applyAlignment="0" applyProtection="0"/>
    <xf numFmtId="0" fontId="9" fillId="0" borderId="0"/>
    <xf numFmtId="44" fontId="1" fillId="0" borderId="0" applyFont="0" applyFill="0" applyBorder="0" applyAlignment="0" applyProtection="0"/>
  </cellStyleXfs>
  <cellXfs count="310">
    <xf numFmtId="0" fontId="0" fillId="0" borderId="0" xfId="0"/>
    <xf numFmtId="0" fontId="3" fillId="0" borderId="0" xfId="0" applyFont="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Fill="1" applyBorder="1" applyAlignment="1">
      <alignment vertical="center" wrapText="1"/>
    </xf>
    <xf numFmtId="0" fontId="0" fillId="0" borderId="0" xfId="0" applyBorder="1"/>
    <xf numFmtId="0" fontId="0" fillId="0" borderId="10" xfId="0" applyBorder="1"/>
    <xf numFmtId="0" fontId="7" fillId="0" borderId="11" xfId="0" applyFont="1" applyBorder="1" applyAlignment="1">
      <alignment vertical="top" wrapText="1"/>
    </xf>
    <xf numFmtId="0" fontId="0" fillId="0" borderId="12" xfId="0" applyBorder="1"/>
    <xf numFmtId="0" fontId="7" fillId="0" borderId="13" xfId="0" applyFont="1" applyBorder="1" applyAlignment="1">
      <alignment vertical="top" wrapText="1"/>
    </xf>
    <xf numFmtId="0" fontId="0" fillId="0" borderId="14" xfId="0" applyBorder="1"/>
    <xf numFmtId="0" fontId="5" fillId="0" borderId="16" xfId="0" applyFont="1" applyFill="1" applyBorder="1" applyAlignment="1">
      <alignment vertical="center" wrapText="1"/>
    </xf>
    <xf numFmtId="0" fontId="1" fillId="0" borderId="12" xfId="0" applyFont="1" applyBorder="1"/>
    <xf numFmtId="0" fontId="9" fillId="0" borderId="0" xfId="0" applyFont="1" applyAlignment="1">
      <alignment horizontal="left"/>
    </xf>
    <xf numFmtId="0" fontId="7" fillId="0" borderId="14" xfId="0" applyFont="1" applyFill="1" applyBorder="1" applyAlignment="1">
      <alignment vertical="top" wrapText="1"/>
    </xf>
    <xf numFmtId="0" fontId="7" fillId="0" borderId="10" xfId="0" applyFont="1" applyBorder="1"/>
    <xf numFmtId="0" fontId="7" fillId="0" borderId="12" xfId="0" applyFont="1" applyBorder="1"/>
    <xf numFmtId="0" fontId="7" fillId="0" borderId="17" xfId="0" applyFont="1" applyBorder="1"/>
    <xf numFmtId="0" fontId="7" fillId="0" borderId="18" xfId="0" applyFont="1" applyBorder="1"/>
    <xf numFmtId="0" fontId="4" fillId="24" borderId="11" xfId="0" applyFont="1" applyFill="1" applyBorder="1" applyAlignment="1">
      <alignment horizontal="center"/>
    </xf>
    <xf numFmtId="0" fontId="4" fillId="24" borderId="19" xfId="0" applyFont="1" applyFill="1" applyBorder="1" applyAlignment="1">
      <alignment horizontal="center" wrapText="1"/>
    </xf>
    <xf numFmtId="0" fontId="7" fillId="0" borderId="12" xfId="0" applyFont="1" applyBorder="1" applyAlignment="1">
      <alignment vertical="top" wrapText="1"/>
    </xf>
    <xf numFmtId="0" fontId="9" fillId="0" borderId="12" xfId="0" applyFont="1" applyBorder="1" applyAlignment="1">
      <alignment horizontal="left" indent="4"/>
    </xf>
    <xf numFmtId="0" fontId="8" fillId="0" borderId="12" xfId="0" applyFont="1" applyBorder="1" applyAlignment="1">
      <alignment horizontal="left" indent="4"/>
    </xf>
    <xf numFmtId="0" fontId="9" fillId="0" borderId="14" xfId="0" applyFont="1" applyBorder="1" applyAlignment="1">
      <alignment horizontal="left" indent="4"/>
    </xf>
    <xf numFmtId="0" fontId="5" fillId="0" borderId="11" xfId="0" applyFont="1" applyFill="1" applyBorder="1" applyAlignment="1">
      <alignment vertical="top" wrapText="1"/>
    </xf>
    <xf numFmtId="0" fontId="0" fillId="0" borderId="0" xfId="0" applyFill="1"/>
    <xf numFmtId="0" fontId="5" fillId="0" borderId="13" xfId="0" applyFont="1" applyFill="1" applyBorder="1" applyAlignment="1">
      <alignment vertical="top" wrapText="1"/>
    </xf>
    <xf numFmtId="0" fontId="0" fillId="0" borderId="0" xfId="0" applyAlignment="1">
      <alignment vertical="center"/>
    </xf>
    <xf numFmtId="0" fontId="0" fillId="0" borderId="0" xfId="0" applyBorder="1" applyAlignment="1">
      <alignment vertical="center"/>
    </xf>
    <xf numFmtId="0" fontId="27" fillId="0" borderId="0" xfId="0" applyFont="1" applyAlignment="1">
      <alignment horizontal="center" vertical="center" wrapText="1"/>
    </xf>
    <xf numFmtId="0" fontId="0" fillId="0" borderId="0" xfId="0" applyAlignment="1">
      <alignment vertical="center" wrapText="1"/>
    </xf>
    <xf numFmtId="0" fontId="3" fillId="0" borderId="22" xfId="0" applyFont="1" applyFill="1" applyBorder="1" applyAlignment="1">
      <alignment vertical="center" wrapText="1"/>
    </xf>
    <xf numFmtId="0" fontId="29" fillId="25" borderId="19" xfId="0" applyFont="1" applyFill="1" applyBorder="1" applyAlignment="1">
      <alignment horizontal="left" vertical="center" wrapText="1"/>
    </xf>
    <xf numFmtId="0" fontId="7" fillId="0" borderId="0" xfId="0" applyFont="1" applyAlignment="1">
      <alignment vertical="center" wrapText="1"/>
    </xf>
    <xf numFmtId="0" fontId="29" fillId="0" borderId="0" xfId="0" applyFont="1" applyFill="1" applyBorder="1" applyAlignment="1">
      <alignment vertical="center" wrapText="1"/>
    </xf>
    <xf numFmtId="0" fontId="28" fillId="0" borderId="0" xfId="0" applyFont="1" applyAlignment="1">
      <alignment vertical="center" wrapText="1"/>
    </xf>
    <xf numFmtId="0" fontId="29" fillId="26" borderId="23" xfId="0" applyFont="1" applyFill="1" applyBorder="1" applyAlignment="1">
      <alignment vertical="center" wrapText="1"/>
    </xf>
    <xf numFmtId="0" fontId="29" fillId="26" borderId="24" xfId="0" applyFont="1" applyFill="1" applyBorder="1" applyAlignment="1">
      <alignment vertical="center" wrapText="1"/>
    </xf>
    <xf numFmtId="0" fontId="28" fillId="0" borderId="0" xfId="0" applyFont="1" applyAlignment="1">
      <alignment horizontal="left" vertical="center" wrapText="1"/>
    </xf>
    <xf numFmtId="0" fontId="28" fillId="0" borderId="0" xfId="0" applyFont="1" applyBorder="1" applyAlignment="1">
      <alignment horizontal="left" vertical="center" wrapText="1"/>
    </xf>
    <xf numFmtId="0" fontId="28" fillId="0" borderId="0" xfId="0" applyFont="1" applyBorder="1" applyAlignment="1">
      <alignment horizontal="center" vertical="center" wrapText="1"/>
    </xf>
    <xf numFmtId="0" fontId="28" fillId="0" borderId="0" xfId="0" applyFont="1" applyBorder="1" applyAlignment="1">
      <alignment vertical="center" wrapText="1"/>
    </xf>
    <xf numFmtId="0" fontId="30" fillId="0" borderId="0" xfId="0" applyFont="1" applyAlignment="1">
      <alignment vertical="center" wrapText="1"/>
    </xf>
    <xf numFmtId="0" fontId="3" fillId="0" borderId="22" xfId="0" applyFont="1" applyFill="1" applyBorder="1" applyAlignment="1">
      <alignment horizontal="left" vertical="center" wrapText="1"/>
    </xf>
    <xf numFmtId="0" fontId="2" fillId="0" borderId="0" xfId="0" applyFont="1" applyAlignment="1">
      <alignment vertical="center" wrapText="1"/>
    </xf>
    <xf numFmtId="0" fontId="29" fillId="0" borderId="21" xfId="0" applyFont="1" applyFill="1" applyBorder="1" applyAlignment="1">
      <alignment horizontal="center" vertical="center" wrapText="1"/>
    </xf>
    <xf numFmtId="0" fontId="31" fillId="0" borderId="0" xfId="0" applyFont="1" applyAlignment="1">
      <alignment vertical="center"/>
    </xf>
    <xf numFmtId="0" fontId="5" fillId="0" borderId="0" xfId="0" applyFont="1" applyAlignment="1">
      <alignment vertical="center" wrapText="1"/>
    </xf>
    <xf numFmtId="0" fontId="2" fillId="0" borderId="0" xfId="35" applyFont="1" applyAlignment="1">
      <alignment vertical="center" wrapText="1"/>
    </xf>
    <xf numFmtId="0" fontId="29" fillId="25" borderId="19" xfId="35" applyFont="1" applyFill="1" applyBorder="1" applyAlignment="1">
      <alignment horizontal="left" vertical="center" wrapText="1"/>
    </xf>
    <xf numFmtId="0" fontId="2" fillId="0" borderId="0" xfId="35" applyFont="1" applyAlignment="1">
      <alignment horizontal="left" vertical="center" wrapText="1"/>
    </xf>
    <xf numFmtId="0" fontId="29" fillId="26" borderId="23" xfId="35" applyFont="1" applyFill="1" applyBorder="1" applyAlignment="1">
      <alignment vertical="center" wrapText="1"/>
    </xf>
    <xf numFmtId="0" fontId="29" fillId="26" borderId="24" xfId="35" applyFont="1" applyFill="1" applyBorder="1" applyAlignment="1">
      <alignment vertical="center" wrapText="1"/>
    </xf>
    <xf numFmtId="0" fontId="5" fillId="0" borderId="29" xfId="35" applyFont="1" applyFill="1" applyBorder="1" applyAlignment="1">
      <alignment horizontal="left" vertical="center" wrapText="1"/>
    </xf>
    <xf numFmtId="0" fontId="6" fillId="26" borderId="24" xfId="35" applyFont="1" applyFill="1" applyBorder="1" applyAlignment="1">
      <alignment horizontal="center" vertical="center" wrapText="1"/>
    </xf>
    <xf numFmtId="0" fontId="6" fillId="26" borderId="28" xfId="35" applyFont="1" applyFill="1" applyBorder="1" applyAlignment="1">
      <alignment horizontal="center" vertical="center" wrapText="1"/>
    </xf>
    <xf numFmtId="0" fontId="6" fillId="26" borderId="28" xfId="35" applyFont="1" applyFill="1" applyBorder="1" applyAlignment="1">
      <alignment horizontal="left" vertical="center" wrapText="1"/>
    </xf>
    <xf numFmtId="0" fontId="6" fillId="26" borderId="21" xfId="35" applyFont="1" applyFill="1" applyBorder="1" applyAlignment="1">
      <alignment horizontal="center" vertical="center" wrapText="1"/>
    </xf>
    <xf numFmtId="0" fontId="29" fillId="27" borderId="27"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31" fillId="0" borderId="0" xfId="0" applyFont="1" applyBorder="1" applyAlignment="1">
      <alignment vertical="center"/>
    </xf>
    <xf numFmtId="0" fontId="5" fillId="0" borderId="0" xfId="0" applyFont="1" applyFill="1" applyBorder="1" applyAlignment="1">
      <alignment horizontal="center" vertical="center" wrapText="1"/>
    </xf>
    <xf numFmtId="0" fontId="6" fillId="26" borderId="32" xfId="0" applyFont="1" applyFill="1" applyBorder="1" applyAlignment="1">
      <alignment horizontal="left" vertical="center" wrapText="1"/>
    </xf>
    <xf numFmtId="0" fontId="6" fillId="26" borderId="0" xfId="0" applyFont="1" applyFill="1" applyBorder="1" applyAlignment="1">
      <alignment horizontal="left" vertical="center" wrapText="1"/>
    </xf>
    <xf numFmtId="0" fontId="6" fillId="26" borderId="33" xfId="0" applyFont="1" applyFill="1" applyBorder="1" applyAlignment="1">
      <alignment horizontal="left" vertical="center" wrapText="1"/>
    </xf>
    <xf numFmtId="0" fontId="5" fillId="0" borderId="29" xfId="0" applyFont="1" applyFill="1" applyBorder="1" applyAlignment="1">
      <alignment horizontal="center" vertical="center" wrapText="1"/>
    </xf>
    <xf numFmtId="0" fontId="5" fillId="0" borderId="18" xfId="45" applyFont="1" applyFill="1" applyBorder="1" applyAlignment="1">
      <alignment horizontal="center" vertical="center" wrapText="1"/>
    </xf>
    <xf numFmtId="0" fontId="5" fillId="0" borderId="0" xfId="0" applyFont="1" applyFill="1" applyAlignment="1">
      <alignment horizontal="justify" vertical="center" wrapText="1"/>
    </xf>
    <xf numFmtId="0" fontId="5" fillId="0" borderId="18" xfId="0" applyFont="1" applyFill="1" applyBorder="1" applyAlignment="1">
      <alignment horizontal="justify" vertical="center"/>
    </xf>
    <xf numFmtId="0" fontId="5" fillId="0" borderId="18" xfId="0" applyFont="1" applyFill="1" applyBorder="1" applyAlignment="1">
      <alignment horizontal="justify" vertical="center" wrapText="1"/>
    </xf>
    <xf numFmtId="0" fontId="33" fillId="26" borderId="25" xfId="0" applyFont="1" applyFill="1" applyBorder="1" applyAlignment="1">
      <alignment horizontal="left" vertical="center" wrapText="1"/>
    </xf>
    <xf numFmtId="0" fontId="33" fillId="26" borderId="18" xfId="0" applyFont="1" applyFill="1" applyBorder="1" applyAlignment="1">
      <alignment horizontal="left" vertical="center" wrapText="1"/>
    </xf>
    <xf numFmtId="0" fontId="33" fillId="26" borderId="26" xfId="0" applyFont="1" applyFill="1" applyBorder="1" applyAlignment="1">
      <alignment horizontal="left" vertical="center" wrapText="1"/>
    </xf>
    <xf numFmtId="0" fontId="33" fillId="26" borderId="20" xfId="0" applyFont="1" applyFill="1" applyBorder="1" applyAlignment="1">
      <alignment horizontal="left" vertical="center" wrapText="1"/>
    </xf>
    <xf numFmtId="0" fontId="2" fillId="0" borderId="18" xfId="45" applyFont="1" applyFill="1" applyBorder="1" applyAlignment="1">
      <alignment horizontal="center" vertical="center" wrapText="1"/>
    </xf>
    <xf numFmtId="0" fontId="2" fillId="0" borderId="18" xfId="45" applyFont="1" applyFill="1" applyBorder="1" applyAlignment="1">
      <alignment horizontal="left" vertical="center" wrapText="1"/>
    </xf>
    <xf numFmtId="0" fontId="5" fillId="26" borderId="35" xfId="0" applyFont="1" applyFill="1" applyBorder="1" applyAlignment="1">
      <alignment horizontal="center" vertical="center" wrapText="1"/>
    </xf>
    <xf numFmtId="0" fontId="5" fillId="26" borderId="32" xfId="0" applyFont="1" applyFill="1" applyBorder="1" applyAlignment="1">
      <alignment horizontal="center" vertical="center" wrapText="1"/>
    </xf>
    <xf numFmtId="0" fontId="5" fillId="26" borderId="0" xfId="0" applyFont="1" applyFill="1" applyBorder="1" applyAlignment="1">
      <alignment horizontal="center" vertical="center" wrapText="1"/>
    </xf>
    <xf numFmtId="0" fontId="5" fillId="26" borderId="33" xfId="0" applyFont="1" applyFill="1" applyBorder="1" applyAlignment="1">
      <alignment horizontal="center" vertical="center" wrapText="1"/>
    </xf>
    <xf numFmtId="0" fontId="6" fillId="26" borderId="35" xfId="0" applyFont="1" applyFill="1" applyBorder="1" applyAlignment="1">
      <alignment horizontal="left" vertical="center" wrapText="1"/>
    </xf>
    <xf numFmtId="0" fontId="33" fillId="0" borderId="25" xfId="0" applyFont="1" applyFill="1" applyBorder="1" applyAlignment="1">
      <alignment horizontal="left" vertical="center" wrapText="1"/>
    </xf>
    <xf numFmtId="0" fontId="33" fillId="0" borderId="18" xfId="0" applyFont="1" applyFill="1" applyBorder="1" applyAlignment="1">
      <alignment horizontal="left" vertical="center" wrapText="1"/>
    </xf>
    <xf numFmtId="8" fontId="33" fillId="0" borderId="18" xfId="45" applyNumberFormat="1" applyFont="1" applyFill="1" applyBorder="1" applyAlignment="1">
      <alignment horizontal="left" vertical="center" wrapText="1"/>
    </xf>
    <xf numFmtId="0" fontId="2" fillId="0" borderId="20" xfId="0" applyFont="1" applyBorder="1" applyAlignment="1">
      <alignment horizontal="left" vertical="center" wrapText="1"/>
    </xf>
    <xf numFmtId="0" fontId="6" fillId="26" borderId="32" xfId="0" applyFont="1" applyFill="1" applyBorder="1" applyAlignment="1">
      <alignment vertical="center" wrapText="1"/>
    </xf>
    <xf numFmtId="0" fontId="6" fillId="26" borderId="33" xfId="0" applyFont="1" applyFill="1" applyBorder="1" applyAlignment="1">
      <alignment vertical="center" wrapText="1"/>
    </xf>
    <xf numFmtId="0" fontId="4" fillId="25" borderId="25" xfId="0" applyFont="1" applyFill="1" applyBorder="1" applyAlignment="1">
      <alignment vertical="center" wrapText="1"/>
    </xf>
    <xf numFmtId="0" fontId="4" fillId="25" borderId="18" xfId="0" applyFont="1" applyFill="1" applyBorder="1" applyAlignment="1">
      <alignment vertical="center" wrapText="1"/>
    </xf>
    <xf numFmtId="0" fontId="4" fillId="25" borderId="25" xfId="0" applyFont="1" applyFill="1" applyBorder="1" applyAlignment="1">
      <alignment horizontal="center" vertical="center" wrapText="1"/>
    </xf>
    <xf numFmtId="0" fontId="4" fillId="25" borderId="18" xfId="0" applyFont="1" applyFill="1" applyBorder="1" applyAlignment="1">
      <alignment horizontal="center" vertical="center" wrapText="1"/>
    </xf>
    <xf numFmtId="0" fontId="6" fillId="25" borderId="18" xfId="0" applyFont="1" applyFill="1" applyBorder="1" applyAlignment="1">
      <alignment horizontal="center" vertical="center" wrapText="1"/>
    </xf>
    <xf numFmtId="0" fontId="6" fillId="25" borderId="20" xfId="0" applyFont="1" applyFill="1" applyBorder="1" applyAlignment="1">
      <alignment horizontal="center" vertical="center" wrapText="1"/>
    </xf>
    <xf numFmtId="0" fontId="6" fillId="26" borderId="24" xfId="0" applyFont="1" applyFill="1" applyBorder="1" applyAlignment="1">
      <alignment horizontal="left" vertical="center" wrapText="1"/>
    </xf>
    <xf numFmtId="0" fontId="6" fillId="26" borderId="28" xfId="0" applyFont="1" applyFill="1" applyBorder="1" applyAlignment="1">
      <alignment horizontal="left" vertical="center" wrapText="1"/>
    </xf>
    <xf numFmtId="0" fontId="6" fillId="26" borderId="37" xfId="0" applyFont="1" applyFill="1" applyBorder="1" applyAlignment="1">
      <alignment horizontal="left" vertical="center" wrapText="1"/>
    </xf>
    <xf numFmtId="0" fontId="6" fillId="26" borderId="21" xfId="0" applyFont="1" applyFill="1" applyBorder="1" applyAlignment="1">
      <alignment horizontal="left" vertical="center" wrapText="1"/>
    </xf>
    <xf numFmtId="0" fontId="6" fillId="29" borderId="18" xfId="0" applyFont="1" applyFill="1" applyBorder="1" applyAlignment="1">
      <alignment horizontal="center" vertical="center" wrapText="1"/>
    </xf>
    <xf numFmtId="0" fontId="6" fillId="29" borderId="20" xfId="0" applyFont="1" applyFill="1" applyBorder="1" applyAlignment="1">
      <alignment horizontal="center" vertical="center" wrapText="1"/>
    </xf>
    <xf numFmtId="0" fontId="4" fillId="26" borderId="31" xfId="0" applyFont="1" applyFill="1" applyBorder="1" applyAlignment="1">
      <alignment horizontal="center" vertical="center" wrapText="1"/>
    </xf>
    <xf numFmtId="0" fontId="4" fillId="26" borderId="30" xfId="0" applyFont="1" applyFill="1" applyBorder="1" applyAlignment="1">
      <alignment horizontal="center" vertical="center" wrapText="1"/>
    </xf>
    <xf numFmtId="0" fontId="6" fillId="26" borderId="15" xfId="0" applyFont="1" applyFill="1" applyBorder="1" applyAlignment="1">
      <alignment horizontal="center" vertical="center" wrapText="1"/>
    </xf>
    <xf numFmtId="0" fontId="6" fillId="26" borderId="31" xfId="0" applyFont="1" applyFill="1" applyBorder="1" applyAlignment="1">
      <alignment horizontal="center" vertical="center" wrapText="1"/>
    </xf>
    <xf numFmtId="0" fontId="6" fillId="26" borderId="30" xfId="0" applyFont="1" applyFill="1" applyBorder="1" applyAlignment="1">
      <alignment horizontal="center" vertical="center" wrapText="1"/>
    </xf>
    <xf numFmtId="0" fontId="4" fillId="26" borderId="15" xfId="0" applyFont="1" applyFill="1" applyBorder="1" applyAlignment="1">
      <alignment horizontal="center" vertical="center" wrapText="1"/>
    </xf>
    <xf numFmtId="0" fontId="4" fillId="26" borderId="36" xfId="0" applyFont="1" applyFill="1" applyBorder="1" applyAlignment="1">
      <alignment horizontal="center" vertical="center" wrapText="1"/>
    </xf>
    <xf numFmtId="0" fontId="4" fillId="26" borderId="26" xfId="0" applyFont="1" applyFill="1" applyBorder="1" applyAlignment="1">
      <alignment horizontal="center" vertical="center" wrapText="1"/>
    </xf>
    <xf numFmtId="0" fontId="4" fillId="26" borderId="34" xfId="0" applyFont="1" applyFill="1" applyBorder="1" applyAlignment="1">
      <alignment horizontal="center" vertical="center" wrapText="1"/>
    </xf>
    <xf numFmtId="0" fontId="4" fillId="28" borderId="25" xfId="0" applyFont="1" applyFill="1" applyBorder="1" applyAlignment="1">
      <alignment horizontal="center" vertical="center" wrapText="1"/>
    </xf>
    <xf numFmtId="0" fontId="4" fillId="28" borderId="18" xfId="0" applyFont="1" applyFill="1" applyBorder="1" applyAlignment="1">
      <alignment horizontal="center" vertical="center" wrapText="1"/>
    </xf>
    <xf numFmtId="0" fontId="4" fillId="28" borderId="20" xfId="0" applyFont="1" applyFill="1" applyBorder="1" applyAlignment="1">
      <alignment horizontal="center" vertical="center" wrapText="1"/>
    </xf>
    <xf numFmtId="0" fontId="6" fillId="29" borderId="18" xfId="0" applyFont="1" applyFill="1" applyBorder="1" applyAlignment="1">
      <alignment horizontal="center" vertical="center" wrapText="1"/>
    </xf>
    <xf numFmtId="0" fontId="6" fillId="29" borderId="20" xfId="0" applyFont="1" applyFill="1" applyBorder="1" applyAlignment="1">
      <alignment horizontal="center" vertical="center" wrapText="1"/>
    </xf>
    <xf numFmtId="0" fontId="4" fillId="26" borderId="15" xfId="35" applyFont="1" applyFill="1" applyBorder="1" applyAlignment="1">
      <alignment horizontal="center" vertical="center" wrapText="1"/>
    </xf>
    <xf numFmtId="0" fontId="4" fillId="26" borderId="31" xfId="35" applyFont="1" applyFill="1" applyBorder="1" applyAlignment="1">
      <alignment horizontal="center" vertical="center" wrapText="1"/>
    </xf>
    <xf numFmtId="0" fontId="4" fillId="26" borderId="30" xfId="35" applyFont="1" applyFill="1" applyBorder="1" applyAlignment="1">
      <alignment horizontal="center" vertical="center" wrapText="1"/>
    </xf>
    <xf numFmtId="6" fontId="5" fillId="0" borderId="29" xfId="0" applyNumberFormat="1" applyFont="1" applyFill="1" applyBorder="1" applyAlignment="1">
      <alignment horizontal="center" vertical="center" wrapText="1"/>
    </xf>
    <xf numFmtId="0" fontId="5" fillId="0" borderId="18" xfId="0" applyNumberFormat="1" applyFont="1" applyFill="1" applyBorder="1" applyAlignment="1">
      <alignment horizontal="justify" vertical="center" wrapText="1"/>
    </xf>
    <xf numFmtId="6" fontId="5" fillId="0" borderId="18"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2" fillId="0" borderId="18" xfId="0" applyFont="1" applyBorder="1" applyAlignment="1">
      <alignment vertical="center" wrapText="1"/>
    </xf>
    <xf numFmtId="14" fontId="2" fillId="0" borderId="18" xfId="0" applyNumberFormat="1" applyFont="1" applyFill="1" applyBorder="1" applyAlignment="1">
      <alignment horizontal="center" vertical="center" wrapText="1"/>
    </xf>
    <xf numFmtId="0" fontId="2" fillId="0" borderId="18" xfId="0" applyFont="1" applyBorder="1" applyAlignment="1">
      <alignment horizontal="left" vertical="center" wrapText="1"/>
    </xf>
    <xf numFmtId="0" fontId="2" fillId="25" borderId="16" xfId="0" applyFont="1" applyFill="1" applyBorder="1" applyAlignment="1">
      <alignment horizontal="left" vertical="center" wrapText="1"/>
    </xf>
    <xf numFmtId="0" fontId="2" fillId="25" borderId="16" xfId="0" applyFont="1" applyFill="1" applyBorder="1" applyAlignment="1">
      <alignment vertical="center" wrapText="1"/>
    </xf>
    <xf numFmtId="0" fontId="2" fillId="25" borderId="30" xfId="0" applyFont="1" applyFill="1" applyBorder="1" applyAlignment="1">
      <alignment vertical="center" wrapText="1"/>
    </xf>
    <xf numFmtId="0" fontId="33" fillId="26" borderId="35" xfId="0" applyFont="1" applyFill="1" applyBorder="1" applyAlignment="1">
      <alignment horizontal="left" vertical="center" wrapText="1"/>
    </xf>
    <xf numFmtId="0" fontId="33" fillId="26" borderId="32" xfId="0" applyFont="1" applyFill="1" applyBorder="1" applyAlignment="1">
      <alignment horizontal="left" vertical="center" wrapText="1"/>
    </xf>
    <xf numFmtId="0" fontId="33" fillId="26" borderId="0" xfId="0" applyFont="1" applyFill="1" applyBorder="1" applyAlignment="1">
      <alignment horizontal="left" vertical="center" wrapText="1"/>
    </xf>
    <xf numFmtId="0" fontId="33" fillId="26" borderId="33" xfId="0" applyFont="1" applyFill="1" applyBorder="1" applyAlignment="1">
      <alignment horizontal="left" vertical="center" wrapText="1"/>
    </xf>
    <xf numFmtId="0" fontId="36" fillId="0" borderId="18" xfId="45" applyFont="1" applyFill="1" applyBorder="1" applyAlignment="1">
      <alignment horizontal="left" vertical="center" wrapText="1"/>
    </xf>
    <xf numFmtId="0" fontId="2" fillId="30" borderId="18" xfId="0" applyFont="1" applyFill="1" applyBorder="1" applyAlignment="1">
      <alignment vertical="center" wrapText="1"/>
    </xf>
    <xf numFmtId="14" fontId="2" fillId="30" borderId="18" xfId="0" applyNumberFormat="1" applyFont="1" applyFill="1" applyBorder="1" applyAlignment="1">
      <alignment horizontal="center" vertical="center" wrapText="1"/>
    </xf>
    <xf numFmtId="0" fontId="2" fillId="30" borderId="18" xfId="45" applyFont="1" applyFill="1" applyBorder="1" applyAlignment="1">
      <alignment horizontal="center" vertical="center" wrapText="1"/>
    </xf>
    <xf numFmtId="0" fontId="2" fillId="30" borderId="18" xfId="0" applyFont="1" applyFill="1" applyBorder="1" applyAlignment="1">
      <alignment horizontal="left" vertical="center" wrapText="1"/>
    </xf>
    <xf numFmtId="0" fontId="37" fillId="0" borderId="18" xfId="45" applyFont="1" applyFill="1" applyBorder="1" applyAlignment="1">
      <alignment horizontal="left" vertical="top" wrapText="1"/>
    </xf>
    <xf numFmtId="0" fontId="4" fillId="0" borderId="18" xfId="0" applyFont="1" applyBorder="1" applyAlignment="1">
      <alignment vertical="top" wrapText="1"/>
    </xf>
    <xf numFmtId="0" fontId="4" fillId="0" borderId="18" xfId="0" applyFont="1" applyBorder="1" applyAlignment="1">
      <alignment horizontal="justify" vertical="top" wrapText="1"/>
    </xf>
    <xf numFmtId="0" fontId="4" fillId="0" borderId="18" xfId="45" applyFont="1" applyFill="1" applyBorder="1" applyAlignment="1">
      <alignment horizontal="left" vertical="top" wrapText="1"/>
    </xf>
    <xf numFmtId="0" fontId="34" fillId="0" borderId="18" xfId="45" applyFont="1" applyFill="1" applyBorder="1" applyAlignment="1">
      <alignment horizontal="center" vertical="center" wrapText="1"/>
    </xf>
    <xf numFmtId="6" fontId="4" fillId="0" borderId="18" xfId="0" applyNumberFormat="1" applyFont="1" applyBorder="1" applyAlignment="1">
      <alignment horizontal="justify" vertical="top" wrapText="1"/>
    </xf>
    <xf numFmtId="0" fontId="40" fillId="0" borderId="18" xfId="45" applyFont="1" applyFill="1" applyBorder="1" applyAlignment="1">
      <alignment horizontal="center" vertical="center"/>
    </xf>
    <xf numFmtId="0" fontId="7" fillId="0" borderId="18" xfId="0" applyFont="1" applyBorder="1" applyAlignment="1">
      <alignment vertical="top" wrapText="1"/>
    </xf>
    <xf numFmtId="6" fontId="41" fillId="0" borderId="18" xfId="0" applyNumberFormat="1" applyFont="1" applyBorder="1" applyAlignment="1">
      <alignment horizontal="justify" vertical="top"/>
    </xf>
    <xf numFmtId="0" fontId="2" fillId="0" borderId="34" xfId="45" applyFont="1" applyFill="1" applyBorder="1" applyAlignment="1">
      <alignment horizontal="center" vertical="center" wrapText="1" readingOrder="1"/>
    </xf>
    <xf numFmtId="0" fontId="2" fillId="0" borderId="18" xfId="0" applyFont="1" applyFill="1" applyBorder="1" applyAlignment="1">
      <alignment horizontal="center" vertical="center" wrapText="1"/>
    </xf>
    <xf numFmtId="8" fontId="2" fillId="0" borderId="18" xfId="45" applyNumberFormat="1" applyFont="1" applyFill="1" applyBorder="1" applyAlignment="1">
      <alignment horizontal="center" vertical="center" wrapText="1"/>
    </xf>
    <xf numFmtId="0" fontId="36" fillId="0" borderId="20" xfId="45" applyFont="1" applyFill="1" applyBorder="1" applyAlignment="1">
      <alignment horizontal="center" vertical="center" wrapText="1"/>
    </xf>
    <xf numFmtId="0" fontId="36" fillId="0" borderId="34" xfId="45" applyFont="1" applyFill="1" applyBorder="1" applyAlignment="1">
      <alignment horizontal="center" vertical="center" wrapText="1"/>
    </xf>
    <xf numFmtId="0" fontId="36" fillId="0" borderId="18" xfId="45" applyFont="1" applyFill="1" applyBorder="1" applyAlignment="1">
      <alignment horizontal="center" vertical="center" wrapText="1"/>
    </xf>
    <xf numFmtId="4" fontId="36" fillId="0" borderId="18" xfId="45" applyNumberFormat="1"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18" xfId="45" applyFont="1" applyFill="1" applyBorder="1" applyAlignment="1">
      <alignment horizontal="center" vertical="center" wrapText="1" readingOrder="1"/>
    </xf>
    <xf numFmtId="0" fontId="2" fillId="31" borderId="18"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44" fillId="0" borderId="18" xfId="0" applyFont="1" applyBorder="1" applyAlignment="1">
      <alignment horizontal="center" vertical="center" wrapText="1"/>
    </xf>
    <xf numFmtId="0" fontId="36" fillId="0" borderId="25" xfId="45" applyFont="1" applyFill="1" applyBorder="1" applyAlignment="1">
      <alignment horizontal="center" vertical="center" wrapText="1"/>
    </xf>
    <xf numFmtId="0" fontId="2" fillId="0" borderId="18" xfId="0" applyNumberFormat="1" applyFont="1" applyBorder="1" applyAlignment="1">
      <alignment horizontal="justify" vertical="center"/>
    </xf>
    <xf numFmtId="0" fontId="2" fillId="0" borderId="18" xfId="0" applyFont="1" applyFill="1" applyBorder="1" applyAlignment="1">
      <alignment vertical="center" wrapText="1"/>
    </xf>
    <xf numFmtId="0" fontId="2" fillId="0" borderId="18" xfId="0" applyFont="1" applyBorder="1" applyAlignment="1">
      <alignment horizontal="justify" vertical="center"/>
    </xf>
    <xf numFmtId="0" fontId="4" fillId="30" borderId="25" xfId="0" applyFont="1" applyFill="1" applyBorder="1" applyAlignment="1">
      <alignment horizontal="left" vertical="center" wrapText="1"/>
    </xf>
    <xf numFmtId="0" fontId="4" fillId="30" borderId="18" xfId="0" applyFont="1" applyFill="1" applyBorder="1" applyAlignment="1">
      <alignment horizontal="left" vertical="center" wrapText="1"/>
    </xf>
    <xf numFmtId="0" fontId="7" fillId="30" borderId="18" xfId="0" applyFont="1" applyFill="1" applyBorder="1" applyAlignment="1">
      <alignment horizontal="left" vertical="center"/>
    </xf>
    <xf numFmtId="0" fontId="7" fillId="30" borderId="18" xfId="0" applyFont="1" applyFill="1" applyBorder="1" applyAlignment="1">
      <alignment horizontal="center" vertical="center"/>
    </xf>
    <xf numFmtId="166" fontId="7" fillId="30" borderId="18" xfId="0" applyNumberFormat="1" applyFont="1" applyFill="1" applyBorder="1" applyAlignment="1">
      <alignment horizontal="right" vertical="center"/>
    </xf>
    <xf numFmtId="3" fontId="0" fillId="30" borderId="18" xfId="0" applyNumberFormat="1" applyFill="1" applyBorder="1" applyAlignment="1">
      <alignment vertical="center"/>
    </xf>
    <xf numFmtId="0" fontId="0" fillId="30" borderId="18" xfId="0" applyFill="1" applyBorder="1" applyAlignment="1">
      <alignment horizontal="center" vertical="center"/>
    </xf>
    <xf numFmtId="0" fontId="0" fillId="30" borderId="18" xfId="0" applyFill="1" applyBorder="1" applyAlignment="1">
      <alignment vertical="center"/>
    </xf>
    <xf numFmtId="0" fontId="0" fillId="30" borderId="20" xfId="0" applyFill="1" applyBorder="1" applyAlignment="1">
      <alignment vertical="center"/>
    </xf>
    <xf numFmtId="0" fontId="37" fillId="30" borderId="25" xfId="0" applyFont="1" applyFill="1" applyBorder="1" applyAlignment="1">
      <alignment horizontal="left" vertical="center" wrapText="1"/>
    </xf>
    <xf numFmtId="0" fontId="7" fillId="30" borderId="18" xfId="0" applyFont="1" applyFill="1" applyBorder="1" applyAlignment="1">
      <alignment horizontal="left" vertical="center" wrapText="1"/>
    </xf>
    <xf numFmtId="3" fontId="0" fillId="30" borderId="18" xfId="0" applyNumberFormat="1" applyFill="1" applyBorder="1" applyAlignment="1">
      <alignment horizontal="right" vertical="center"/>
    </xf>
    <xf numFmtId="0" fontId="0" fillId="30" borderId="18" xfId="0" applyFill="1" applyBorder="1" applyAlignment="1">
      <alignment horizontal="center" vertical="center"/>
    </xf>
    <xf numFmtId="0" fontId="0" fillId="30" borderId="20" xfId="0" applyFill="1" applyBorder="1" applyAlignment="1">
      <alignment horizontal="center" vertical="center"/>
    </xf>
    <xf numFmtId="166" fontId="7" fillId="30" borderId="18" xfId="0" applyNumberFormat="1" applyFont="1" applyFill="1" applyBorder="1" applyAlignment="1">
      <alignment horizontal="right" vertical="center"/>
    </xf>
    <xf numFmtId="0" fontId="4" fillId="30" borderId="25" xfId="0" applyFont="1" applyFill="1" applyBorder="1" applyAlignment="1">
      <alignment vertical="center" wrapText="1"/>
    </xf>
    <xf numFmtId="0" fontId="7" fillId="30" borderId="18" xfId="0" applyFont="1" applyFill="1" applyBorder="1" applyAlignment="1">
      <alignment vertical="center"/>
    </xf>
    <xf numFmtId="3" fontId="7" fillId="30" borderId="18" xfId="0" applyNumberFormat="1" applyFont="1" applyFill="1" applyBorder="1" applyAlignment="1">
      <alignment vertical="center" wrapText="1"/>
    </xf>
    <xf numFmtId="0" fontId="0" fillId="30" borderId="18" xfId="0" applyFill="1" applyBorder="1" applyAlignment="1">
      <alignment vertical="center" wrapText="1"/>
    </xf>
    <xf numFmtId="0" fontId="4" fillId="30" borderId="35" xfId="0" applyFont="1" applyFill="1" applyBorder="1" applyAlignment="1">
      <alignment horizontal="left" vertical="center" wrapText="1"/>
    </xf>
    <xf numFmtId="0" fontId="4" fillId="30" borderId="38" xfId="0" applyFont="1" applyFill="1" applyBorder="1" applyAlignment="1">
      <alignment horizontal="left" vertical="center" wrapText="1"/>
    </xf>
    <xf numFmtId="0" fontId="4" fillId="30" borderId="25" xfId="0" applyFont="1" applyFill="1" applyBorder="1" applyAlignment="1">
      <alignment horizontal="left" vertical="center" wrapText="1"/>
    </xf>
    <xf numFmtId="0" fontId="7" fillId="30" borderId="18" xfId="0" applyFont="1" applyFill="1" applyBorder="1" applyAlignment="1">
      <alignment vertical="center" wrapText="1"/>
    </xf>
    <xf numFmtId="0" fontId="4" fillId="30" borderId="25" xfId="0" applyFont="1" applyFill="1" applyBorder="1" applyAlignment="1">
      <alignment horizontal="justify" vertical="center" wrapText="1"/>
    </xf>
    <xf numFmtId="0" fontId="7" fillId="30" borderId="18" xfId="0" applyFont="1" applyFill="1" applyBorder="1" applyAlignment="1">
      <alignment horizontal="justify" vertical="center" wrapText="1"/>
    </xf>
    <xf numFmtId="166" fontId="7" fillId="30" borderId="18" xfId="0" applyNumberFormat="1" applyFont="1" applyFill="1" applyBorder="1" applyAlignment="1">
      <alignment horizontal="center" vertical="center"/>
    </xf>
    <xf numFmtId="166" fontId="7" fillId="30" borderId="18" xfId="0" applyNumberFormat="1" applyFont="1" applyFill="1" applyBorder="1" applyAlignment="1">
      <alignment vertical="center"/>
    </xf>
    <xf numFmtId="3" fontId="0" fillId="30" borderId="18" xfId="0" applyNumberFormat="1" applyFill="1" applyBorder="1" applyAlignment="1">
      <alignment horizontal="right" vertical="center"/>
    </xf>
    <xf numFmtId="0" fontId="0" fillId="30" borderId="18" xfId="0" applyFill="1" applyBorder="1"/>
    <xf numFmtId="0" fontId="0" fillId="30" borderId="20" xfId="0" applyFill="1" applyBorder="1"/>
    <xf numFmtId="3" fontId="46" fillId="30" borderId="18" xfId="0" applyNumberFormat="1" applyFont="1" applyFill="1" applyBorder="1" applyAlignment="1">
      <alignment vertical="center"/>
    </xf>
    <xf numFmtId="0" fontId="0" fillId="30" borderId="20" xfId="0" applyFill="1" applyBorder="1" applyAlignment="1">
      <alignment horizontal="center" vertical="center"/>
    </xf>
    <xf numFmtId="0" fontId="7" fillId="30" borderId="18" xfId="0" applyFont="1" applyFill="1" applyBorder="1" applyAlignment="1">
      <alignment horizontal="left" vertical="center"/>
    </xf>
    <xf numFmtId="0" fontId="7" fillId="30" borderId="25" xfId="0" applyFont="1" applyFill="1" applyBorder="1" applyAlignment="1">
      <alignment horizontal="left" vertical="center" wrapText="1"/>
    </xf>
    <xf numFmtId="0" fontId="4" fillId="30" borderId="24" xfId="0" applyFont="1" applyFill="1" applyBorder="1" applyAlignment="1">
      <alignment horizontal="left" vertical="center" wrapText="1"/>
    </xf>
    <xf numFmtId="0" fontId="7" fillId="30" borderId="28" xfId="0" applyFont="1" applyFill="1" applyBorder="1" applyAlignment="1">
      <alignment horizontal="left" vertical="center" wrapText="1"/>
    </xf>
    <xf numFmtId="0" fontId="7" fillId="30" borderId="28" xfId="0" applyFont="1" applyFill="1" applyBorder="1" applyAlignment="1">
      <alignment horizontal="left" vertical="center"/>
    </xf>
    <xf numFmtId="0" fontId="7" fillId="30" borderId="28" xfId="0" applyFont="1" applyFill="1" applyBorder="1" applyAlignment="1">
      <alignment horizontal="center" vertical="center"/>
    </xf>
    <xf numFmtId="166" fontId="7" fillId="30" borderId="28" xfId="0" applyNumberFormat="1" applyFont="1" applyFill="1" applyBorder="1" applyAlignment="1">
      <alignment horizontal="right" vertical="center"/>
    </xf>
    <xf numFmtId="3" fontId="0" fillId="30" borderId="28" xfId="0" applyNumberFormat="1" applyFill="1" applyBorder="1" applyAlignment="1">
      <alignment vertical="center"/>
    </xf>
    <xf numFmtId="0" fontId="0" fillId="30" borderId="28" xfId="0" applyFill="1" applyBorder="1" applyAlignment="1">
      <alignment horizontal="center" vertical="center"/>
    </xf>
    <xf numFmtId="0" fontId="0" fillId="30" borderId="28" xfId="0" applyFill="1" applyBorder="1" applyAlignment="1">
      <alignment vertical="center"/>
    </xf>
    <xf numFmtId="0" fontId="0" fillId="30" borderId="21" xfId="0" applyFill="1" applyBorder="1" applyAlignment="1">
      <alignment vertical="center"/>
    </xf>
    <xf numFmtId="166" fontId="2" fillId="30" borderId="18" xfId="0" applyNumberFormat="1" applyFont="1" applyFill="1" applyBorder="1" applyAlignment="1">
      <alignment horizontal="left" vertical="center" wrapText="1"/>
    </xf>
    <xf numFmtId="166" fontId="7" fillId="30" borderId="18" xfId="0" applyNumberFormat="1" applyFont="1" applyFill="1" applyBorder="1" applyAlignment="1">
      <alignment horizontal="center" vertical="center" wrapText="1"/>
    </xf>
    <xf numFmtId="0" fontId="31" fillId="0" borderId="39" xfId="0" applyFont="1" applyFill="1" applyBorder="1" applyAlignment="1">
      <alignment vertical="center"/>
    </xf>
    <xf numFmtId="0" fontId="31" fillId="0" borderId="26" xfId="0" applyFont="1" applyFill="1" applyBorder="1" applyAlignment="1">
      <alignment vertical="center"/>
    </xf>
    <xf numFmtId="0" fontId="0" fillId="0" borderId="26" xfId="0" applyBorder="1" applyAlignment="1">
      <alignment vertical="center"/>
    </xf>
    <xf numFmtId="0" fontId="0" fillId="0" borderId="40" xfId="0" applyBorder="1" applyAlignment="1">
      <alignment vertical="center"/>
    </xf>
    <xf numFmtId="0" fontId="4" fillId="29" borderId="18" xfId="0" applyFont="1" applyFill="1" applyBorder="1" applyAlignment="1">
      <alignment vertical="center" wrapText="1"/>
    </xf>
    <xf numFmtId="0" fontId="4" fillId="29" borderId="18" xfId="0" applyFont="1" applyFill="1" applyBorder="1" applyAlignment="1">
      <alignment horizontal="center" vertical="center" wrapText="1"/>
    </xf>
    <xf numFmtId="166" fontId="7" fillId="30" borderId="18" xfId="0" applyNumberFormat="1" applyFont="1" applyFill="1" applyBorder="1" applyAlignment="1">
      <alignment horizontal="center" vertical="center"/>
    </xf>
    <xf numFmtId="0" fontId="4" fillId="30" borderId="18" xfId="0" applyFont="1" applyFill="1" applyBorder="1" applyAlignment="1">
      <alignment horizontal="justify" vertical="center" wrapText="1"/>
    </xf>
    <xf numFmtId="0" fontId="47" fillId="30" borderId="18" xfId="0" applyFont="1" applyFill="1" applyBorder="1" applyAlignment="1">
      <alignment wrapText="1"/>
    </xf>
    <xf numFmtId="14" fontId="7" fillId="30" borderId="18" xfId="0" applyNumberFormat="1" applyFont="1" applyFill="1" applyBorder="1" applyAlignment="1">
      <alignment horizontal="center" vertical="center"/>
    </xf>
    <xf numFmtId="0" fontId="7" fillId="30" borderId="18" xfId="0" applyFont="1" applyFill="1" applyBorder="1" applyAlignment="1">
      <alignment horizontal="center" vertical="center"/>
    </xf>
    <xf numFmtId="166" fontId="7" fillId="30" borderId="18" xfId="46" applyNumberFormat="1" applyFont="1" applyFill="1" applyBorder="1" applyAlignment="1">
      <alignment horizontal="center" vertical="center" wrapText="1"/>
    </xf>
    <xf numFmtId="166" fontId="7" fillId="30" borderId="18" xfId="0" applyNumberFormat="1" applyFont="1" applyFill="1" applyBorder="1" applyAlignment="1">
      <alignment horizontal="right" vertical="center" wrapText="1"/>
    </xf>
    <xf numFmtId="0" fontId="5" fillId="30" borderId="18" xfId="0" applyFont="1" applyFill="1" applyBorder="1" applyAlignment="1">
      <alignment horizontal="center" vertical="center" wrapText="1"/>
    </xf>
    <xf numFmtId="0" fontId="6" fillId="30" borderId="20" xfId="0" applyFont="1" applyFill="1" applyBorder="1" applyAlignment="1">
      <alignment horizontal="center" vertical="center" wrapText="1"/>
    </xf>
    <xf numFmtId="0" fontId="4" fillId="30" borderId="41" xfId="0" applyFont="1" applyFill="1" applyBorder="1" applyAlignment="1">
      <alignment horizontal="justify" vertical="center" wrapText="1"/>
    </xf>
    <xf numFmtId="0" fontId="7" fillId="30" borderId="42" xfId="0" applyFont="1" applyFill="1" applyBorder="1" applyAlignment="1">
      <alignment horizontal="justify" vertical="center" wrapText="1"/>
    </xf>
    <xf numFmtId="166" fontId="7" fillId="30" borderId="42" xfId="0" applyNumberFormat="1" applyFont="1" applyFill="1" applyBorder="1" applyAlignment="1">
      <alignment horizontal="center" vertical="center"/>
    </xf>
    <xf numFmtId="166" fontId="7" fillId="30" borderId="42" xfId="0" applyNumberFormat="1" applyFont="1" applyFill="1" applyBorder="1" applyAlignment="1">
      <alignment vertical="center"/>
    </xf>
    <xf numFmtId="3" fontId="0" fillId="30" borderId="42" xfId="0" applyNumberFormat="1" applyFill="1" applyBorder="1" applyAlignment="1">
      <alignment horizontal="right" vertical="center"/>
    </xf>
    <xf numFmtId="0" fontId="0" fillId="30" borderId="42" xfId="0" applyFill="1" applyBorder="1" applyAlignment="1">
      <alignment horizontal="center" vertical="center"/>
    </xf>
    <xf numFmtId="0" fontId="0" fillId="30" borderId="43" xfId="0" applyFill="1" applyBorder="1" applyAlignment="1">
      <alignment horizontal="center" vertical="center"/>
    </xf>
    <xf numFmtId="0" fontId="4" fillId="30" borderId="44" xfId="0" applyFont="1" applyFill="1" applyBorder="1" applyAlignment="1">
      <alignment horizontal="justify" vertical="center" wrapText="1"/>
    </xf>
    <xf numFmtId="0" fontId="7" fillId="30" borderId="0" xfId="0" applyFont="1" applyFill="1" applyBorder="1" applyAlignment="1">
      <alignment horizontal="justify" vertical="center" wrapText="1"/>
    </xf>
    <xf numFmtId="166" fontId="7" fillId="30" borderId="0" xfId="0" applyNumberFormat="1" applyFont="1" applyFill="1" applyBorder="1" applyAlignment="1">
      <alignment horizontal="center" vertical="center"/>
    </xf>
    <xf numFmtId="166" fontId="7" fillId="30" borderId="0" xfId="0" applyNumberFormat="1" applyFont="1" applyFill="1" applyBorder="1" applyAlignment="1">
      <alignment vertical="center"/>
    </xf>
    <xf numFmtId="3" fontId="0" fillId="30" borderId="0" xfId="0" applyNumberFormat="1" applyFill="1" applyBorder="1" applyAlignment="1">
      <alignment horizontal="right" vertical="center"/>
    </xf>
    <xf numFmtId="0" fontId="0" fillId="30" borderId="0" xfId="0" applyFill="1" applyBorder="1" applyAlignment="1">
      <alignment horizontal="center" vertical="center"/>
    </xf>
    <xf numFmtId="0" fontId="0" fillId="30" borderId="45" xfId="0" applyFill="1" applyBorder="1" applyAlignment="1">
      <alignment horizontal="center" vertical="center"/>
    </xf>
    <xf numFmtId="0" fontId="4" fillId="30" borderId="46" xfId="0" applyFont="1" applyFill="1" applyBorder="1" applyAlignment="1">
      <alignment vertical="center" wrapText="1"/>
    </xf>
    <xf numFmtId="0" fontId="31" fillId="30" borderId="16" xfId="0" applyFont="1" applyFill="1" applyBorder="1" applyAlignment="1">
      <alignment vertical="center" wrapText="1"/>
    </xf>
    <xf numFmtId="0" fontId="31" fillId="30" borderId="16" xfId="0" applyFont="1" applyFill="1" applyBorder="1" applyAlignment="1">
      <alignment vertical="center"/>
    </xf>
    <xf numFmtId="0" fontId="7" fillId="30" borderId="16" xfId="0" applyFont="1" applyFill="1" applyBorder="1" applyAlignment="1">
      <alignment vertical="center"/>
    </xf>
    <xf numFmtId="0" fontId="0" fillId="30" borderId="16" xfId="0" applyFill="1" applyBorder="1" applyAlignment="1">
      <alignment vertical="center"/>
    </xf>
    <xf numFmtId="0" fontId="0" fillId="30" borderId="47" xfId="0" applyFill="1" applyBorder="1" applyAlignment="1">
      <alignment vertical="center"/>
    </xf>
    <xf numFmtId="0" fontId="4" fillId="29" borderId="25" xfId="0" applyFont="1" applyFill="1" applyBorder="1" applyAlignment="1">
      <alignment vertical="center" wrapText="1"/>
    </xf>
    <xf numFmtId="0" fontId="4" fillId="29" borderId="25" xfId="0" applyFont="1" applyFill="1" applyBorder="1" applyAlignment="1">
      <alignment horizontal="center" vertical="center" wrapText="1"/>
    </xf>
    <xf numFmtId="0" fontId="4" fillId="29" borderId="18" xfId="0" applyFont="1" applyFill="1" applyBorder="1" applyAlignment="1">
      <alignment horizontal="center" vertical="center" wrapText="1"/>
    </xf>
    <xf numFmtId="166" fontId="7" fillId="30" borderId="36" xfId="0" applyNumberFormat="1" applyFont="1" applyFill="1" applyBorder="1" applyAlignment="1">
      <alignment horizontal="center" vertical="center"/>
    </xf>
    <xf numFmtId="166" fontId="7" fillId="30" borderId="26" xfId="0" applyNumberFormat="1" applyFont="1" applyFill="1" applyBorder="1" applyAlignment="1">
      <alignment horizontal="center" vertical="center"/>
    </xf>
    <xf numFmtId="166" fontId="7" fillId="30" borderId="34" xfId="0" applyNumberFormat="1" applyFont="1" applyFill="1" applyBorder="1" applyAlignment="1">
      <alignment horizontal="center" vertical="center"/>
    </xf>
    <xf numFmtId="0" fontId="7" fillId="30" borderId="20" xfId="0" applyFont="1" applyFill="1" applyBorder="1" applyAlignment="1">
      <alignment horizontal="center" vertical="center"/>
    </xf>
    <xf numFmtId="0" fontId="4" fillId="30" borderId="35" xfId="0" applyFont="1" applyFill="1" applyBorder="1" applyAlignment="1">
      <alignment horizontal="left" vertical="center" wrapText="1"/>
    </xf>
    <xf numFmtId="0" fontId="4" fillId="30" borderId="32" xfId="0" applyFont="1" applyFill="1" applyBorder="1" applyAlignment="1">
      <alignment horizontal="left" vertical="center" wrapText="1"/>
    </xf>
    <xf numFmtId="14" fontId="7" fillId="30" borderId="32" xfId="0" applyNumberFormat="1" applyFont="1" applyFill="1" applyBorder="1" applyAlignment="1">
      <alignment horizontal="center" vertical="center" wrapText="1"/>
    </xf>
    <xf numFmtId="3" fontId="0" fillId="30" borderId="32" xfId="0" applyNumberFormat="1" applyFill="1" applyBorder="1" applyAlignment="1">
      <alignment vertical="center"/>
    </xf>
    <xf numFmtId="0" fontId="6" fillId="30" borderId="32" xfId="0" applyFont="1" applyFill="1" applyBorder="1" applyAlignment="1">
      <alignment horizontal="center" vertical="center" wrapText="1"/>
    </xf>
    <xf numFmtId="0" fontId="6" fillId="30" borderId="33" xfId="0" applyFont="1" applyFill="1" applyBorder="1" applyAlignment="1">
      <alignment horizontal="center" vertical="center" wrapText="1"/>
    </xf>
    <xf numFmtId="3" fontId="0" fillId="30" borderId="42" xfId="0" applyNumberFormat="1" applyFill="1" applyBorder="1" applyAlignment="1">
      <alignment vertical="center"/>
    </xf>
    <xf numFmtId="0" fontId="4" fillId="0" borderId="46" xfId="0" applyFont="1" applyBorder="1" applyAlignment="1">
      <alignment vertical="center" wrapText="1"/>
    </xf>
    <xf numFmtId="0" fontId="7" fillId="0" borderId="16" xfId="0" applyFont="1" applyBorder="1" applyAlignment="1">
      <alignment vertical="center" wrapText="1"/>
    </xf>
    <xf numFmtId="166" fontId="7" fillId="0" borderId="16" xfId="0" applyNumberFormat="1" applyFont="1" applyBorder="1" applyAlignment="1">
      <alignment vertical="center"/>
    </xf>
    <xf numFmtId="166" fontId="31" fillId="0" borderId="16" xfId="0" applyNumberFormat="1" applyFont="1" applyBorder="1" applyAlignment="1">
      <alignment vertical="center"/>
    </xf>
    <xf numFmtId="0" fontId="0" fillId="0" borderId="16" xfId="0" applyBorder="1" applyAlignment="1">
      <alignment vertical="center"/>
    </xf>
    <xf numFmtId="0" fontId="0" fillId="0" borderId="47" xfId="0" applyBorder="1" applyAlignment="1">
      <alignment vertical="center"/>
    </xf>
    <xf numFmtId="166" fontId="7" fillId="30" borderId="18" xfId="0" applyNumberFormat="1" applyFont="1" applyFill="1" applyBorder="1" applyAlignment="1">
      <alignment horizontal="center" vertical="center" wrapText="1"/>
    </xf>
    <xf numFmtId="0" fontId="6" fillId="30" borderId="18" xfId="0" applyFont="1" applyFill="1" applyBorder="1" applyAlignment="1">
      <alignment horizontal="center" vertical="center" wrapText="1"/>
    </xf>
    <xf numFmtId="166" fontId="7" fillId="30" borderId="36" xfId="0" applyNumberFormat="1" applyFont="1" applyFill="1" applyBorder="1" applyAlignment="1">
      <alignment horizontal="center" vertical="center" wrapText="1"/>
    </xf>
    <xf numFmtId="166" fontId="7" fillId="30" borderId="26" xfId="0" applyNumberFormat="1" applyFont="1" applyFill="1" applyBorder="1" applyAlignment="1">
      <alignment horizontal="center" vertical="center" wrapText="1"/>
    </xf>
    <xf numFmtId="166" fontId="7" fillId="30" borderId="34" xfId="0" applyNumberFormat="1" applyFont="1" applyFill="1" applyBorder="1" applyAlignment="1">
      <alignment horizontal="center" vertical="center" wrapText="1"/>
    </xf>
    <xf numFmtId="14" fontId="7" fillId="30" borderId="18" xfId="0" applyNumberFormat="1" applyFont="1" applyFill="1" applyBorder="1" applyAlignment="1">
      <alignment horizontal="center" vertical="center" wrapText="1"/>
    </xf>
    <xf numFmtId="3" fontId="49" fillId="30" borderId="18" xfId="0" applyNumberFormat="1" applyFont="1" applyFill="1" applyBorder="1" applyAlignment="1">
      <alignment vertical="center"/>
    </xf>
    <xf numFmtId="0" fontId="4" fillId="0" borderId="39" xfId="0" applyFont="1" applyBorder="1" applyAlignment="1">
      <alignment vertical="center" wrapText="1"/>
    </xf>
    <xf numFmtId="0" fontId="7" fillId="0" borderId="26" xfId="0" applyFont="1" applyBorder="1" applyAlignment="1">
      <alignment vertical="center" wrapText="1"/>
    </xf>
    <xf numFmtId="166" fontId="7" fillId="0" borderId="26" xfId="0" applyNumberFormat="1" applyFont="1" applyBorder="1" applyAlignment="1">
      <alignment horizontal="center" vertical="center"/>
    </xf>
    <xf numFmtId="166" fontId="7" fillId="0" borderId="26" xfId="0" applyNumberFormat="1" applyFont="1" applyBorder="1" applyAlignment="1">
      <alignment vertical="center"/>
    </xf>
    <xf numFmtId="0" fontId="4" fillId="0" borderId="25" xfId="0" applyFont="1" applyBorder="1" applyAlignment="1">
      <alignment horizontal="justify" vertical="center" wrapText="1"/>
    </xf>
    <xf numFmtId="0" fontId="7" fillId="0" borderId="18" xfId="0" applyFont="1" applyBorder="1" applyAlignment="1">
      <alignment horizontal="justify" vertical="center" wrapText="1"/>
    </xf>
    <xf numFmtId="166" fontId="7" fillId="0" borderId="18" xfId="0" applyNumberFormat="1" applyFont="1" applyBorder="1" applyAlignment="1">
      <alignment horizontal="center" vertical="center"/>
    </xf>
    <xf numFmtId="166" fontId="7" fillId="0" borderId="18" xfId="0" applyNumberFormat="1" applyFont="1" applyBorder="1" applyAlignment="1">
      <alignment vertical="center" wrapText="1"/>
    </xf>
    <xf numFmtId="0" fontId="0" fillId="0" borderId="18" xfId="0" applyBorder="1" applyAlignment="1">
      <alignment horizontal="right" vertical="center"/>
    </xf>
    <xf numFmtId="0" fontId="0" fillId="0" borderId="18" xfId="0" applyBorder="1" applyAlignment="1">
      <alignment horizontal="center" vertical="center"/>
    </xf>
    <xf numFmtId="0" fontId="0" fillId="0" borderId="20" xfId="0" applyBorder="1" applyAlignment="1">
      <alignment horizontal="center" vertical="center"/>
    </xf>
    <xf numFmtId="166" fontId="31" fillId="0" borderId="26" xfId="0" applyNumberFormat="1" applyFont="1" applyBorder="1" applyAlignment="1">
      <alignment vertical="center"/>
    </xf>
    <xf numFmtId="0" fontId="6" fillId="25" borderId="18" xfId="0" applyFont="1" applyFill="1" applyBorder="1" applyAlignment="1">
      <alignment horizontal="left" vertical="center" wrapText="1"/>
    </xf>
    <xf numFmtId="0" fontId="33" fillId="0" borderId="18" xfId="0" applyFont="1" applyBorder="1" applyAlignment="1">
      <alignment horizontal="justify" vertical="center" wrapText="1"/>
    </xf>
    <xf numFmtId="166" fontId="7" fillId="0" borderId="18" xfId="0" applyNumberFormat="1" applyFont="1" applyBorder="1" applyAlignment="1">
      <alignment vertical="center"/>
    </xf>
    <xf numFmtId="3" fontId="0" fillId="0" borderId="18" xfId="0" applyNumberFormat="1" applyFill="1" applyBorder="1" applyAlignment="1">
      <alignment vertical="center"/>
    </xf>
    <xf numFmtId="166" fontId="7" fillId="0" borderId="36" xfId="0" applyNumberFormat="1" applyFont="1" applyBorder="1" applyAlignment="1">
      <alignment horizontal="center" vertical="center"/>
    </xf>
    <xf numFmtId="166" fontId="7" fillId="0" borderId="26" xfId="0" applyNumberFormat="1" applyFont="1" applyBorder="1" applyAlignment="1">
      <alignment horizontal="center" vertical="center"/>
    </xf>
    <xf numFmtId="166" fontId="7" fillId="0" borderId="34" xfId="0" applyNumberFormat="1" applyFont="1" applyBorder="1" applyAlignment="1">
      <alignment horizontal="center" vertical="center"/>
    </xf>
    <xf numFmtId="0" fontId="7" fillId="0" borderId="18" xfId="0" applyFont="1" applyBorder="1" applyAlignment="1">
      <alignment horizontal="center" vertical="center"/>
    </xf>
    <xf numFmtId="0" fontId="31" fillId="0" borderId="39" xfId="0" applyFont="1" applyBorder="1" applyAlignment="1">
      <alignment vertical="center"/>
    </xf>
    <xf numFmtId="0" fontId="31" fillId="0" borderId="26" xfId="0" applyFont="1" applyBorder="1" applyAlignment="1">
      <alignment vertical="center"/>
    </xf>
    <xf numFmtId="0" fontId="7" fillId="0" borderId="26" xfId="0" applyFont="1" applyBorder="1" applyAlignment="1">
      <alignment vertical="center"/>
    </xf>
    <xf numFmtId="0" fontId="7" fillId="30" borderId="25" xfId="0" applyFont="1" applyFill="1" applyBorder="1" applyAlignment="1">
      <alignment vertical="center" wrapText="1"/>
    </xf>
    <xf numFmtId="0" fontId="7" fillId="30" borderId="20" xfId="0" applyFont="1" applyFill="1" applyBorder="1" applyAlignment="1">
      <alignment vertical="center"/>
    </xf>
    <xf numFmtId="166" fontId="7" fillId="30" borderId="18" xfId="0" applyNumberFormat="1" applyFont="1" applyFill="1" applyBorder="1" applyAlignment="1">
      <alignment vertical="center" wrapText="1"/>
    </xf>
    <xf numFmtId="0" fontId="4" fillId="0" borderId="48"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49" xfId="0" applyFont="1" applyFill="1" applyBorder="1" applyAlignment="1">
      <alignment horizontal="left" vertical="center"/>
    </xf>
    <xf numFmtId="0" fontId="7" fillId="0" borderId="49" xfId="0" applyFont="1" applyFill="1" applyBorder="1" applyAlignment="1">
      <alignment horizontal="center" vertical="center"/>
    </xf>
    <xf numFmtId="166" fontId="7" fillId="0" borderId="49" xfId="0" applyNumberFormat="1" applyFont="1" applyFill="1" applyBorder="1" applyAlignment="1">
      <alignment horizontal="right" vertical="center"/>
    </xf>
    <xf numFmtId="3" fontId="0" fillId="0" borderId="49" xfId="0" applyNumberFormat="1" applyFill="1" applyBorder="1" applyAlignment="1">
      <alignment vertical="center"/>
    </xf>
    <xf numFmtId="0" fontId="0" fillId="0" borderId="49" xfId="0" applyFill="1" applyBorder="1" applyAlignment="1">
      <alignment horizontal="center" vertical="center"/>
    </xf>
    <xf numFmtId="0" fontId="0" fillId="0" borderId="49" xfId="0" applyFill="1" applyBorder="1" applyAlignment="1">
      <alignment vertical="center"/>
    </xf>
    <xf numFmtId="0" fontId="0" fillId="0" borderId="50" xfId="0" applyFill="1" applyBorder="1" applyAlignment="1">
      <alignment vertical="center"/>
    </xf>
    <xf numFmtId="0" fontId="50" fillId="27" borderId="51" xfId="0" applyFont="1" applyFill="1" applyBorder="1" applyAlignment="1">
      <alignment horizontal="center" vertical="center" wrapText="1"/>
    </xf>
    <xf numFmtId="0" fontId="50" fillId="27" borderId="52" xfId="0" applyFont="1" applyFill="1" applyBorder="1" applyAlignment="1">
      <alignment horizontal="center" vertical="center"/>
    </xf>
    <xf numFmtId="0" fontId="50" fillId="27" borderId="53" xfId="0" applyFont="1" applyFill="1" applyBorder="1" applyAlignment="1">
      <alignment horizontal="center" vertical="center"/>
    </xf>
  </cellXfs>
  <cellStyles count="47">
    <cellStyle name="20% - Énfasis1" xfId="1"/>
    <cellStyle name="20% - Énfasis2" xfId="2"/>
    <cellStyle name="20% - Énfasis3" xfId="3"/>
    <cellStyle name="20% - Énfasis4" xfId="4"/>
    <cellStyle name="20% - Énfasis5" xfId="5"/>
    <cellStyle name="20% - Énfasis6" xfId="6"/>
    <cellStyle name="40% - Énfasis1" xfId="7"/>
    <cellStyle name="40% - Énfasis2" xfId="8"/>
    <cellStyle name="40% - Énfasis3" xfId="9"/>
    <cellStyle name="40% - Énfasis4" xfId="10"/>
    <cellStyle name="40% - Énfasis5" xfId="11"/>
    <cellStyle name="40% - Énfasis6" xfId="12"/>
    <cellStyle name="60% - Énfasis1" xfId="13"/>
    <cellStyle name="60% - Énfasis2" xfId="14"/>
    <cellStyle name="60% - Énfasis3" xfId="15"/>
    <cellStyle name="60% - Énfasis4" xfId="16"/>
    <cellStyle name="60% - Énfasis5" xfId="17"/>
    <cellStyle name="60% - Énfasis6" xfId="18"/>
    <cellStyle name="Buena" xfId="19"/>
    <cellStyle name="Cálculo" xfId="20"/>
    <cellStyle name="Celda de comprobación" xfId="21"/>
    <cellStyle name="Celda vinculada" xfId="22"/>
    <cellStyle name="Encabezado 4" xfId="23"/>
    <cellStyle name="Énfasis1" xfId="24"/>
    <cellStyle name="Énfasis2" xfId="25"/>
    <cellStyle name="Énfasis3" xfId="26"/>
    <cellStyle name="Énfasis4" xfId="27"/>
    <cellStyle name="Énfasis5" xfId="28"/>
    <cellStyle name="Énfasis6" xfId="29"/>
    <cellStyle name="Entrada" xfId="30"/>
    <cellStyle name="Euro" xfId="31"/>
    <cellStyle name="Incorrecto" xfId="32"/>
    <cellStyle name="Koma 2" xfId="33"/>
    <cellStyle name="Moneta" xfId="46" builtinId="4"/>
    <cellStyle name="Neutral" xfId="34"/>
    <cellStyle name="Normala" xfId="0" builtinId="0"/>
    <cellStyle name="Normala 2" xfId="35"/>
    <cellStyle name="Normala_2014-3" xfId="45"/>
    <cellStyle name="Notas" xfId="36"/>
    <cellStyle name="Salida" xfId="37"/>
    <cellStyle name="Texto de advertencia" xfId="38"/>
    <cellStyle name="Texto explicativo" xfId="39"/>
    <cellStyle name="Título" xfId="40"/>
    <cellStyle name="Título 1" xfId="41"/>
    <cellStyle name="Título 2" xfId="42"/>
    <cellStyle name="Título 3" xfId="43"/>
    <cellStyle name="Total"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0</xdr:row>
      <xdr:rowOff>1135380</xdr:rowOff>
    </xdr:to>
    <xdr:pic>
      <xdr:nvPicPr>
        <xdr:cNvPr id="2108" name="Picture 8"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5920" cy="1135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0</xdr:rowOff>
    </xdr:from>
    <xdr:to>
      <xdr:col>0</xdr:col>
      <xdr:colOff>1371600</xdr:colOff>
      <xdr:row>1</xdr:row>
      <xdr:rowOff>0</xdr:rowOff>
    </xdr:to>
    <xdr:pic>
      <xdr:nvPicPr>
        <xdr:cNvPr id="16429" name="Picture 8"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0"/>
          <a:ext cx="1333500" cy="1043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76200</xdr:rowOff>
    </xdr:from>
    <xdr:to>
      <xdr:col>0</xdr:col>
      <xdr:colOff>1684020</xdr:colOff>
      <xdr:row>0</xdr:row>
      <xdr:rowOff>1211580</xdr:rowOff>
    </xdr:to>
    <xdr:pic>
      <xdr:nvPicPr>
        <xdr:cNvPr id="24621"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76200"/>
          <a:ext cx="1645920" cy="1135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0</xdr:row>
      <xdr:rowOff>1135380</xdr:rowOff>
    </xdr:to>
    <xdr:pic>
      <xdr:nvPicPr>
        <xdr:cNvPr id="15407"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5920" cy="1135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0</xdr:row>
      <xdr:rowOff>1135380</xdr:rowOff>
    </xdr:to>
    <xdr:pic>
      <xdr:nvPicPr>
        <xdr:cNvPr id="19503"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5920" cy="1135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0</xdr:row>
      <xdr:rowOff>76200</xdr:rowOff>
    </xdr:from>
    <xdr:to>
      <xdr:col>0</xdr:col>
      <xdr:colOff>1684020</xdr:colOff>
      <xdr:row>0</xdr:row>
      <xdr:rowOff>1211580</xdr:rowOff>
    </xdr:to>
    <xdr:pic>
      <xdr:nvPicPr>
        <xdr:cNvPr id="4"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76200"/>
          <a:ext cx="1645920" cy="1135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76200</xdr:rowOff>
    </xdr:from>
    <xdr:to>
      <xdr:col>0</xdr:col>
      <xdr:colOff>1684020</xdr:colOff>
      <xdr:row>0</xdr:row>
      <xdr:rowOff>1211580</xdr:rowOff>
    </xdr:to>
    <xdr:pic>
      <xdr:nvPicPr>
        <xdr:cNvPr id="18479"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76200"/>
          <a:ext cx="1645920" cy="1135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0</xdr:row>
      <xdr:rowOff>0</xdr:rowOff>
    </xdr:from>
    <xdr:to>
      <xdr:col>0</xdr:col>
      <xdr:colOff>1470660</xdr:colOff>
      <xdr:row>0</xdr:row>
      <xdr:rowOff>1097280</xdr:rowOff>
    </xdr:to>
    <xdr:pic>
      <xdr:nvPicPr>
        <xdr:cNvPr id="27717"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0"/>
          <a:ext cx="1432560" cy="101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28692"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ko gai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7"/>
  <sheetViews>
    <sheetView topLeftCell="A7" zoomScale="75" zoomScaleNormal="75" workbookViewId="0">
      <selection activeCell="C13" sqref="C13"/>
    </sheetView>
  </sheetViews>
  <sheetFormatPr defaultColWidth="11.44140625" defaultRowHeight="10.199999999999999" x14ac:dyDescent="0.25"/>
  <cols>
    <col min="1" max="1" width="37" style="4" customWidth="1"/>
    <col min="2" max="2" width="58.5546875" style="4" customWidth="1"/>
    <col min="3" max="3" width="21.88671875" style="4" customWidth="1"/>
    <col min="4" max="4" width="25.109375" style="1" customWidth="1"/>
    <col min="5" max="5" width="55.33203125" style="1" customWidth="1"/>
    <col min="6" max="6" width="34.44140625" style="4" customWidth="1"/>
    <col min="7" max="7" width="29.33203125" style="4" customWidth="1"/>
    <col min="8" max="8" width="11.88671875" style="1" customWidth="1"/>
    <col min="9" max="16384" width="11.44140625" style="1"/>
  </cols>
  <sheetData>
    <row r="1" spans="1:9" ht="98.25" customHeight="1" thickBot="1" x14ac:dyDescent="0.3">
      <c r="B1" s="35" t="s">
        <v>305</v>
      </c>
      <c r="C1" s="34"/>
    </row>
    <row r="2" spans="1:9" ht="32.25" customHeight="1" x14ac:dyDescent="0.25">
      <c r="A2" s="39" t="s">
        <v>0</v>
      </c>
      <c r="B2" s="62">
        <v>2020</v>
      </c>
    </row>
    <row r="3" spans="1:9" ht="42.75" customHeight="1" thickBot="1" x14ac:dyDescent="0.3">
      <c r="A3" s="40" t="s">
        <v>1</v>
      </c>
      <c r="B3" s="48">
        <v>3</v>
      </c>
      <c r="C3" s="5"/>
      <c r="D3" s="2"/>
      <c r="E3" s="3"/>
      <c r="F3" s="5"/>
      <c r="G3" s="5"/>
    </row>
    <row r="4" spans="1:9" ht="27" customHeight="1" thickBot="1" x14ac:dyDescent="0.3">
      <c r="A4" s="13"/>
      <c r="B4" s="5"/>
      <c r="C4" s="5"/>
      <c r="D4" s="2"/>
      <c r="E4" s="3"/>
      <c r="F4" s="5"/>
      <c r="G4" s="5"/>
    </row>
    <row r="5" spans="1:9" s="38" customFormat="1" ht="24" customHeight="1" x14ac:dyDescent="0.25">
      <c r="A5" s="102" t="s">
        <v>129</v>
      </c>
      <c r="B5" s="102"/>
      <c r="C5" s="102"/>
      <c r="D5" s="102"/>
      <c r="E5" s="102"/>
      <c r="F5" s="102"/>
      <c r="G5" s="103"/>
      <c r="H5" s="37"/>
    </row>
    <row r="6" spans="1:9" s="38" customFormat="1" ht="46.8" x14ac:dyDescent="0.25">
      <c r="A6" s="65" t="s">
        <v>122</v>
      </c>
      <c r="B6" s="65" t="s">
        <v>123</v>
      </c>
      <c r="C6" s="65" t="s">
        <v>124</v>
      </c>
      <c r="D6" s="66" t="s">
        <v>125</v>
      </c>
      <c r="E6" s="65" t="s">
        <v>126</v>
      </c>
      <c r="F6" s="65" t="s">
        <v>127</v>
      </c>
      <c r="G6" s="67" t="s">
        <v>128</v>
      </c>
      <c r="I6" s="38" t="s">
        <v>231</v>
      </c>
    </row>
    <row r="7" spans="1:9" s="50" customFormat="1" ht="79.8" x14ac:dyDescent="0.25">
      <c r="A7" s="72" t="s">
        <v>386</v>
      </c>
      <c r="B7" s="70" t="s">
        <v>387</v>
      </c>
      <c r="C7" s="68" t="s">
        <v>388</v>
      </c>
      <c r="D7" s="69" t="s">
        <v>389</v>
      </c>
      <c r="E7" s="70" t="s">
        <v>390</v>
      </c>
      <c r="F7" s="72" t="s">
        <v>386</v>
      </c>
      <c r="G7" s="119" t="s">
        <v>391</v>
      </c>
    </row>
    <row r="8" spans="1:9" s="50" customFormat="1" ht="79.8" x14ac:dyDescent="0.25">
      <c r="A8" s="72" t="s">
        <v>392</v>
      </c>
      <c r="B8" s="72" t="s">
        <v>393</v>
      </c>
      <c r="C8" s="68" t="s">
        <v>394</v>
      </c>
      <c r="D8" s="69" t="s">
        <v>389</v>
      </c>
      <c r="E8" s="120" t="s">
        <v>395</v>
      </c>
      <c r="F8" s="72" t="s">
        <v>392</v>
      </c>
      <c r="G8" s="121">
        <v>45000</v>
      </c>
    </row>
    <row r="9" spans="1:9" s="47" customFormat="1" ht="114" x14ac:dyDescent="0.25">
      <c r="A9" s="72" t="s">
        <v>396</v>
      </c>
      <c r="B9" s="72" t="s">
        <v>397</v>
      </c>
      <c r="C9" s="122" t="s">
        <v>398</v>
      </c>
      <c r="D9" s="69" t="s">
        <v>389</v>
      </c>
      <c r="E9" s="71" t="s">
        <v>399</v>
      </c>
      <c r="F9" s="72" t="s">
        <v>400</v>
      </c>
      <c r="G9" s="121" t="s">
        <v>391</v>
      </c>
    </row>
    <row r="10" spans="1:9" s="47" customFormat="1" ht="57" x14ac:dyDescent="0.25">
      <c r="A10" s="72" t="s">
        <v>401</v>
      </c>
      <c r="B10" s="72" t="s">
        <v>402</v>
      </c>
      <c r="C10" s="72" t="s">
        <v>394</v>
      </c>
      <c r="D10" s="69" t="s">
        <v>389</v>
      </c>
      <c r="E10" s="72" t="s">
        <v>403</v>
      </c>
      <c r="F10" s="72" t="s">
        <v>401</v>
      </c>
      <c r="G10" s="121">
        <v>248050</v>
      </c>
    </row>
    <row r="11" spans="1:9" s="36" customFormat="1" ht="13.2" x14ac:dyDescent="0.25"/>
    <row r="12" spans="1:9" s="36" customFormat="1" ht="13.2" x14ac:dyDescent="0.25"/>
    <row r="13" spans="1:9" s="36" customFormat="1" ht="139.5" customHeight="1" x14ac:dyDescent="0.25"/>
    <row r="14" spans="1:9" s="36" customFormat="1" ht="13.2" x14ac:dyDescent="0.25"/>
    <row r="15" spans="1:9" s="36" customFormat="1" ht="13.2" x14ac:dyDescent="0.25"/>
    <row r="16" spans="1:9" s="36" customFormat="1" ht="13.2" x14ac:dyDescent="0.25"/>
    <row r="17" spans="1:7" s="36" customFormat="1" ht="13.2" x14ac:dyDescent="0.25"/>
    <row r="18" spans="1:7" s="36" customFormat="1" ht="13.2" x14ac:dyDescent="0.25"/>
    <row r="19" spans="1:7" s="36" customFormat="1" ht="13.2" x14ac:dyDescent="0.25"/>
    <row r="20" spans="1:7" s="36" customFormat="1" ht="13.2" x14ac:dyDescent="0.25"/>
    <row r="21" spans="1:7" s="36" customFormat="1" ht="13.2" x14ac:dyDescent="0.25"/>
    <row r="22" spans="1:7" s="36" customFormat="1" ht="13.2" x14ac:dyDescent="0.25"/>
    <row r="23" spans="1:7" x14ac:dyDescent="0.25">
      <c r="A23" s="1"/>
      <c r="B23" s="1"/>
      <c r="C23" s="1"/>
      <c r="F23" s="1"/>
      <c r="G23" s="1"/>
    </row>
    <row r="24" spans="1:7" x14ac:dyDescent="0.25">
      <c r="A24" s="1"/>
      <c r="B24" s="1"/>
      <c r="C24" s="1"/>
      <c r="F24" s="1"/>
      <c r="G24" s="1"/>
    </row>
    <row r="25" spans="1:7" x14ac:dyDescent="0.25">
      <c r="A25" s="1"/>
      <c r="B25" s="1"/>
      <c r="C25" s="1"/>
      <c r="F25" s="1"/>
      <c r="G25" s="1"/>
    </row>
    <row r="26" spans="1:7" x14ac:dyDescent="0.25">
      <c r="A26" s="1"/>
      <c r="B26" s="1"/>
      <c r="C26" s="1"/>
      <c r="F26" s="1"/>
      <c r="G26" s="1"/>
    </row>
    <row r="27" spans="1:7" x14ac:dyDescent="0.25">
      <c r="A27" s="1"/>
      <c r="B27" s="1"/>
      <c r="C27" s="1"/>
      <c r="F27" s="1"/>
      <c r="G27" s="1"/>
    </row>
    <row r="28" spans="1:7" x14ac:dyDescent="0.25">
      <c r="A28" s="1"/>
      <c r="B28" s="1"/>
      <c r="C28" s="1"/>
      <c r="F28" s="1"/>
      <c r="G28" s="1"/>
    </row>
    <row r="29" spans="1:7" x14ac:dyDescent="0.25">
      <c r="A29" s="1"/>
      <c r="B29" s="1"/>
      <c r="C29" s="1"/>
      <c r="F29" s="1"/>
      <c r="G29" s="1"/>
    </row>
    <row r="30" spans="1:7" x14ac:dyDescent="0.25">
      <c r="A30" s="1"/>
      <c r="B30" s="1"/>
      <c r="C30" s="1"/>
      <c r="F30" s="1"/>
      <c r="G30" s="1"/>
    </row>
    <row r="31" spans="1:7" x14ac:dyDescent="0.25">
      <c r="A31" s="1"/>
      <c r="B31" s="1"/>
      <c r="C31" s="1"/>
      <c r="F31" s="1"/>
      <c r="G31" s="1"/>
    </row>
    <row r="32" spans="1:7" x14ac:dyDescent="0.25">
      <c r="A32" s="1"/>
      <c r="B32" s="1"/>
      <c r="C32" s="1"/>
      <c r="F32" s="1"/>
      <c r="G32" s="1"/>
    </row>
    <row r="33" spans="1:7" x14ac:dyDescent="0.25">
      <c r="A33" s="1"/>
      <c r="B33" s="1"/>
      <c r="C33" s="1"/>
      <c r="F33" s="1"/>
      <c r="G33" s="1"/>
    </row>
    <row r="34" spans="1:7" x14ac:dyDescent="0.25">
      <c r="A34" s="1"/>
      <c r="B34" s="1"/>
      <c r="C34" s="1"/>
      <c r="F34" s="1"/>
      <c r="G34" s="1"/>
    </row>
    <row r="35" spans="1:7" x14ac:dyDescent="0.25">
      <c r="A35" s="1"/>
      <c r="B35" s="1"/>
      <c r="C35" s="1"/>
      <c r="F35" s="1"/>
      <c r="G35" s="1"/>
    </row>
    <row r="36" spans="1:7" x14ac:dyDescent="0.25">
      <c r="A36" s="1"/>
      <c r="B36" s="1"/>
      <c r="C36" s="1"/>
      <c r="F36" s="1"/>
      <c r="G36" s="1"/>
    </row>
    <row r="37" spans="1:7" x14ac:dyDescent="0.25">
      <c r="A37" s="1"/>
      <c r="B37" s="1"/>
      <c r="C37" s="1"/>
      <c r="F37" s="1"/>
      <c r="G37" s="1"/>
    </row>
    <row r="38" spans="1:7" x14ac:dyDescent="0.25">
      <c r="A38" s="1"/>
      <c r="B38" s="1"/>
      <c r="C38" s="1"/>
      <c r="F38" s="1"/>
      <c r="G38" s="1"/>
    </row>
    <row r="39" spans="1:7" x14ac:dyDescent="0.25">
      <c r="A39" s="1"/>
      <c r="B39" s="1"/>
      <c r="C39" s="1"/>
      <c r="F39" s="1"/>
      <c r="G39" s="1"/>
    </row>
    <row r="40" spans="1:7" x14ac:dyDescent="0.25">
      <c r="A40" s="1"/>
      <c r="B40" s="1"/>
      <c r="C40" s="1"/>
      <c r="F40" s="1"/>
      <c r="G40" s="1"/>
    </row>
    <row r="41" spans="1:7" x14ac:dyDescent="0.25">
      <c r="A41" s="1"/>
      <c r="B41" s="1"/>
      <c r="C41" s="1"/>
      <c r="F41" s="1"/>
      <c r="G41" s="1"/>
    </row>
    <row r="42" spans="1:7" x14ac:dyDescent="0.25">
      <c r="A42" s="1"/>
      <c r="B42" s="1"/>
      <c r="C42" s="1"/>
      <c r="F42" s="1"/>
      <c r="G42" s="1"/>
    </row>
    <row r="43" spans="1:7" x14ac:dyDescent="0.25">
      <c r="A43" s="1"/>
      <c r="B43" s="1"/>
      <c r="C43" s="1"/>
      <c r="F43" s="1"/>
      <c r="G43" s="1"/>
    </row>
    <row r="44" spans="1:7" x14ac:dyDescent="0.25">
      <c r="A44" s="1"/>
      <c r="B44" s="1"/>
      <c r="C44" s="1"/>
      <c r="F44" s="1"/>
      <c r="G44" s="1"/>
    </row>
    <row r="45" spans="1:7" x14ac:dyDescent="0.25">
      <c r="A45" s="1"/>
      <c r="B45" s="1"/>
      <c r="C45" s="1"/>
      <c r="F45" s="1"/>
      <c r="G45" s="1"/>
    </row>
    <row r="46" spans="1:7" x14ac:dyDescent="0.25">
      <c r="A46" s="1"/>
      <c r="B46" s="1"/>
      <c r="C46" s="1"/>
      <c r="F46" s="1"/>
      <c r="G46" s="1"/>
    </row>
    <row r="47" spans="1:7" x14ac:dyDescent="0.25">
      <c r="A47" s="1"/>
      <c r="B47" s="1"/>
      <c r="C47" s="1"/>
      <c r="F47" s="1"/>
      <c r="G47" s="1"/>
    </row>
    <row r="48" spans="1:7" x14ac:dyDescent="0.25">
      <c r="A48" s="1"/>
      <c r="B48" s="1"/>
      <c r="C48" s="1"/>
      <c r="F48" s="1"/>
      <c r="G48" s="1"/>
    </row>
    <row r="49" spans="1:7" x14ac:dyDescent="0.25">
      <c r="A49" s="1"/>
      <c r="B49" s="1"/>
      <c r="C49" s="1"/>
      <c r="F49" s="1"/>
      <c r="G49" s="1"/>
    </row>
    <row r="50" spans="1:7" x14ac:dyDescent="0.25">
      <c r="A50" s="1"/>
      <c r="B50" s="1"/>
      <c r="C50" s="1"/>
      <c r="F50" s="1"/>
      <c r="G50" s="1"/>
    </row>
    <row r="51" spans="1:7" x14ac:dyDescent="0.25">
      <c r="A51" s="1"/>
      <c r="B51" s="1"/>
      <c r="C51" s="1"/>
      <c r="F51" s="1"/>
      <c r="G51" s="1"/>
    </row>
    <row r="52" spans="1:7" x14ac:dyDescent="0.25">
      <c r="A52" s="1"/>
      <c r="B52" s="1"/>
      <c r="C52" s="1"/>
      <c r="F52" s="1"/>
      <c r="G52" s="1"/>
    </row>
    <row r="53" spans="1:7" x14ac:dyDescent="0.25">
      <c r="A53" s="1"/>
      <c r="B53" s="1"/>
      <c r="C53" s="1"/>
      <c r="F53" s="1"/>
      <c r="G53" s="1"/>
    </row>
    <row r="54" spans="1:7" x14ac:dyDescent="0.25">
      <c r="A54" s="1"/>
      <c r="B54" s="1"/>
      <c r="C54" s="1"/>
      <c r="F54" s="1"/>
      <c r="G54" s="1"/>
    </row>
    <row r="55" spans="1:7" x14ac:dyDescent="0.25">
      <c r="A55" s="1"/>
      <c r="B55" s="1"/>
      <c r="C55" s="1"/>
      <c r="F55" s="1"/>
      <c r="G55" s="1"/>
    </row>
    <row r="56" spans="1:7" x14ac:dyDescent="0.25">
      <c r="A56" s="1"/>
      <c r="B56" s="1"/>
      <c r="C56" s="1"/>
      <c r="F56" s="1"/>
      <c r="G56" s="1"/>
    </row>
    <row r="57" spans="1:7" x14ac:dyDescent="0.25">
      <c r="A57" s="1"/>
      <c r="B57" s="1"/>
      <c r="C57" s="1"/>
      <c r="F57" s="1"/>
      <c r="G57" s="1"/>
    </row>
    <row r="58" spans="1:7" x14ac:dyDescent="0.25">
      <c r="A58" s="1"/>
      <c r="B58" s="1"/>
      <c r="C58" s="1"/>
      <c r="F58" s="1"/>
      <c r="G58" s="1"/>
    </row>
    <row r="59" spans="1:7" x14ac:dyDescent="0.25">
      <c r="A59" s="1"/>
      <c r="B59" s="1"/>
      <c r="C59" s="1"/>
      <c r="F59" s="1"/>
      <c r="G59" s="1"/>
    </row>
    <row r="60" spans="1:7" x14ac:dyDescent="0.25">
      <c r="A60" s="1"/>
      <c r="B60" s="1"/>
      <c r="C60" s="1"/>
      <c r="F60" s="1"/>
      <c r="G60" s="1"/>
    </row>
    <row r="61" spans="1:7" x14ac:dyDescent="0.25">
      <c r="A61" s="1"/>
      <c r="B61" s="1"/>
      <c r="C61" s="1"/>
      <c r="F61" s="1"/>
      <c r="G61" s="1"/>
    </row>
    <row r="62" spans="1:7" x14ac:dyDescent="0.25">
      <c r="A62" s="1"/>
      <c r="B62" s="1"/>
      <c r="C62" s="1"/>
      <c r="F62" s="1"/>
      <c r="G62" s="1"/>
    </row>
    <row r="63" spans="1:7" x14ac:dyDescent="0.25">
      <c r="A63" s="1"/>
      <c r="B63" s="1"/>
      <c r="C63" s="1"/>
      <c r="F63" s="1"/>
      <c r="G63" s="1"/>
    </row>
    <row r="64" spans="1:7" x14ac:dyDescent="0.25">
      <c r="A64" s="1"/>
      <c r="B64" s="1"/>
      <c r="C64" s="1"/>
      <c r="F64" s="1"/>
      <c r="G64" s="1"/>
    </row>
    <row r="65" spans="1:7" x14ac:dyDescent="0.25">
      <c r="A65" s="1"/>
      <c r="B65" s="1"/>
      <c r="C65" s="1"/>
      <c r="F65" s="1"/>
      <c r="G65" s="1"/>
    </row>
    <row r="66" spans="1:7" x14ac:dyDescent="0.25">
      <c r="A66" s="1"/>
      <c r="B66" s="1"/>
      <c r="C66" s="1"/>
      <c r="F66" s="1"/>
      <c r="G66" s="1"/>
    </row>
    <row r="67" spans="1:7" x14ac:dyDescent="0.25">
      <c r="A67" s="1"/>
      <c r="B67" s="1"/>
      <c r="C67" s="1"/>
      <c r="F67" s="1"/>
      <c r="G67" s="1"/>
    </row>
    <row r="68" spans="1:7" x14ac:dyDescent="0.25">
      <c r="A68" s="1"/>
      <c r="B68" s="1"/>
      <c r="C68" s="1"/>
      <c r="F68" s="1"/>
      <c r="G68" s="1"/>
    </row>
    <row r="69" spans="1:7" x14ac:dyDescent="0.25">
      <c r="A69" s="1"/>
      <c r="B69" s="1"/>
      <c r="C69" s="1"/>
      <c r="F69" s="1"/>
      <c r="G69" s="1"/>
    </row>
    <row r="70" spans="1:7" x14ac:dyDescent="0.25">
      <c r="A70" s="1"/>
      <c r="B70" s="1"/>
      <c r="C70" s="1"/>
      <c r="F70" s="1"/>
      <c r="G70" s="1"/>
    </row>
    <row r="71" spans="1:7" x14ac:dyDescent="0.25">
      <c r="A71" s="1"/>
      <c r="B71" s="1"/>
      <c r="C71" s="1"/>
      <c r="F71" s="1"/>
      <c r="G71" s="1"/>
    </row>
    <row r="72" spans="1:7" x14ac:dyDescent="0.25">
      <c r="A72" s="1"/>
      <c r="B72" s="1"/>
      <c r="C72" s="1"/>
      <c r="F72" s="1"/>
      <c r="G72" s="1"/>
    </row>
    <row r="73" spans="1:7" x14ac:dyDescent="0.25">
      <c r="A73" s="1"/>
      <c r="B73" s="1"/>
      <c r="C73" s="1"/>
      <c r="F73" s="1"/>
      <c r="G73" s="1"/>
    </row>
    <row r="74" spans="1:7" x14ac:dyDescent="0.25">
      <c r="A74" s="1"/>
      <c r="B74" s="1"/>
      <c r="C74" s="1"/>
      <c r="F74" s="1"/>
      <c r="G74" s="1"/>
    </row>
    <row r="75" spans="1:7" x14ac:dyDescent="0.25">
      <c r="A75" s="1"/>
      <c r="B75" s="1"/>
      <c r="C75" s="1"/>
      <c r="F75" s="1"/>
      <c r="G75" s="1"/>
    </row>
    <row r="76" spans="1:7" x14ac:dyDescent="0.25">
      <c r="A76" s="1"/>
      <c r="B76" s="1"/>
      <c r="C76" s="1"/>
      <c r="F76" s="1"/>
      <c r="G76" s="1"/>
    </row>
    <row r="77" spans="1:7" x14ac:dyDescent="0.25">
      <c r="A77" s="1"/>
      <c r="B77" s="1"/>
      <c r="C77" s="1"/>
      <c r="F77" s="1"/>
      <c r="G77" s="1"/>
    </row>
    <row r="78" spans="1:7" x14ac:dyDescent="0.25">
      <c r="A78" s="1"/>
      <c r="B78" s="1"/>
      <c r="C78" s="1"/>
      <c r="F78" s="1"/>
      <c r="G78" s="1"/>
    </row>
    <row r="79" spans="1:7" x14ac:dyDescent="0.25">
      <c r="A79" s="1"/>
      <c r="B79" s="1"/>
      <c r="C79" s="1"/>
      <c r="F79" s="1"/>
      <c r="G79" s="1"/>
    </row>
    <row r="80" spans="1:7" x14ac:dyDescent="0.25">
      <c r="A80" s="1"/>
      <c r="B80" s="1"/>
      <c r="C80" s="1"/>
      <c r="F80" s="1"/>
      <c r="G80" s="1"/>
    </row>
    <row r="81" spans="1:7" x14ac:dyDescent="0.25">
      <c r="A81" s="1"/>
      <c r="B81" s="1"/>
      <c r="C81" s="1"/>
      <c r="F81" s="1"/>
      <c r="G81" s="1"/>
    </row>
    <row r="82" spans="1:7" x14ac:dyDescent="0.25">
      <c r="A82" s="1"/>
      <c r="B82" s="1"/>
      <c r="C82" s="1"/>
      <c r="F82" s="1"/>
      <c r="G82" s="1"/>
    </row>
    <row r="83" spans="1:7" x14ac:dyDescent="0.25">
      <c r="A83" s="1"/>
      <c r="B83" s="1"/>
      <c r="C83" s="1"/>
      <c r="F83" s="1"/>
      <c r="G83" s="1"/>
    </row>
    <row r="84" spans="1:7" x14ac:dyDescent="0.25">
      <c r="A84" s="1"/>
      <c r="B84" s="1"/>
      <c r="C84" s="1"/>
      <c r="F84" s="1"/>
      <c r="G84" s="1"/>
    </row>
    <row r="85" spans="1:7" x14ac:dyDescent="0.25">
      <c r="A85" s="1"/>
      <c r="B85" s="1"/>
      <c r="C85" s="1"/>
      <c r="F85" s="1"/>
      <c r="G85" s="1"/>
    </row>
    <row r="86" spans="1:7" x14ac:dyDescent="0.25">
      <c r="A86" s="1"/>
      <c r="B86" s="1"/>
      <c r="C86" s="1"/>
      <c r="F86" s="1"/>
      <c r="G86" s="1"/>
    </row>
    <row r="87" spans="1:7" x14ac:dyDescent="0.25">
      <c r="A87" s="1"/>
      <c r="B87" s="1"/>
      <c r="C87" s="1"/>
      <c r="F87" s="1"/>
      <c r="G87" s="1"/>
    </row>
    <row r="88" spans="1:7" x14ac:dyDescent="0.25">
      <c r="A88" s="1"/>
      <c r="B88" s="1"/>
      <c r="C88" s="1"/>
      <c r="F88" s="1"/>
      <c r="G88" s="1"/>
    </row>
    <row r="89" spans="1:7" x14ac:dyDescent="0.25">
      <c r="A89" s="1"/>
      <c r="B89" s="1"/>
      <c r="C89" s="1"/>
      <c r="F89" s="1"/>
      <c r="G89" s="1"/>
    </row>
    <row r="90" spans="1:7" x14ac:dyDescent="0.25">
      <c r="A90" s="1"/>
      <c r="B90" s="1"/>
      <c r="C90" s="1"/>
      <c r="F90" s="1"/>
      <c r="G90" s="1"/>
    </row>
    <row r="91" spans="1:7" x14ac:dyDescent="0.25">
      <c r="A91" s="1"/>
      <c r="B91" s="1"/>
      <c r="C91" s="1"/>
      <c r="F91" s="1"/>
      <c r="G91" s="1"/>
    </row>
    <row r="92" spans="1:7" x14ac:dyDescent="0.25">
      <c r="A92" s="1"/>
      <c r="B92" s="1"/>
      <c r="C92" s="1"/>
      <c r="F92" s="1"/>
      <c r="G92" s="1"/>
    </row>
    <row r="93" spans="1:7" x14ac:dyDescent="0.25">
      <c r="A93" s="1"/>
      <c r="B93" s="1"/>
      <c r="C93" s="1"/>
      <c r="F93" s="1"/>
      <c r="G93" s="1"/>
    </row>
    <row r="94" spans="1:7" x14ac:dyDescent="0.25">
      <c r="A94" s="1"/>
      <c r="B94" s="1"/>
      <c r="C94" s="1"/>
      <c r="F94" s="1"/>
      <c r="G94" s="1"/>
    </row>
    <row r="95" spans="1:7" x14ac:dyDescent="0.25">
      <c r="A95" s="1"/>
      <c r="B95" s="1"/>
      <c r="C95" s="1"/>
      <c r="F95" s="1"/>
      <c r="G95" s="1"/>
    </row>
    <row r="96" spans="1:7" x14ac:dyDescent="0.25">
      <c r="A96" s="1"/>
      <c r="B96" s="1"/>
      <c r="C96" s="1"/>
      <c r="F96" s="1"/>
      <c r="G96" s="1"/>
    </row>
    <row r="97" spans="1:7" x14ac:dyDescent="0.25">
      <c r="A97" s="1"/>
      <c r="B97" s="1"/>
      <c r="C97" s="1"/>
      <c r="F97" s="1"/>
      <c r="G97" s="1"/>
    </row>
    <row r="98" spans="1:7" x14ac:dyDescent="0.25">
      <c r="A98" s="1"/>
      <c r="B98" s="1"/>
      <c r="C98" s="1"/>
      <c r="F98" s="1"/>
      <c r="G98" s="1"/>
    </row>
    <row r="99" spans="1:7" x14ac:dyDescent="0.25">
      <c r="A99" s="1"/>
      <c r="B99" s="1"/>
      <c r="C99" s="1"/>
      <c r="F99" s="1"/>
      <c r="G99" s="1"/>
    </row>
    <row r="100" spans="1:7" x14ac:dyDescent="0.25">
      <c r="A100" s="1"/>
      <c r="B100" s="1"/>
      <c r="C100" s="1"/>
      <c r="F100" s="1"/>
      <c r="G100" s="1"/>
    </row>
    <row r="101" spans="1:7" x14ac:dyDescent="0.25">
      <c r="A101" s="1"/>
      <c r="B101" s="1"/>
      <c r="C101" s="1"/>
      <c r="F101" s="1"/>
      <c r="G101" s="1"/>
    </row>
    <row r="102" spans="1:7" x14ac:dyDescent="0.25">
      <c r="A102" s="1"/>
      <c r="B102" s="1"/>
      <c r="C102" s="1"/>
      <c r="F102" s="1"/>
      <c r="G102" s="1"/>
    </row>
    <row r="103" spans="1:7" x14ac:dyDescent="0.25">
      <c r="A103" s="1"/>
      <c r="B103" s="1"/>
      <c r="C103" s="1"/>
      <c r="F103" s="1"/>
      <c r="G103" s="1"/>
    </row>
    <row r="104" spans="1:7" x14ac:dyDescent="0.25">
      <c r="A104" s="1"/>
      <c r="B104" s="1"/>
      <c r="C104" s="1"/>
      <c r="F104" s="1"/>
      <c r="G104" s="1"/>
    </row>
    <row r="105" spans="1:7" x14ac:dyDescent="0.25">
      <c r="A105" s="1"/>
      <c r="B105" s="1"/>
      <c r="C105" s="1"/>
      <c r="F105" s="1"/>
      <c r="G105" s="1"/>
    </row>
    <row r="106" spans="1:7" x14ac:dyDescent="0.25">
      <c r="A106" s="1"/>
      <c r="B106" s="1"/>
      <c r="C106" s="1"/>
      <c r="F106" s="1"/>
      <c r="G106" s="1"/>
    </row>
    <row r="107" spans="1:7" x14ac:dyDescent="0.25">
      <c r="A107" s="1"/>
      <c r="B107" s="1"/>
      <c r="C107" s="1"/>
      <c r="F107" s="1"/>
      <c r="G107" s="1"/>
    </row>
    <row r="108" spans="1:7" x14ac:dyDescent="0.25">
      <c r="A108" s="1"/>
      <c r="B108" s="1"/>
      <c r="C108" s="1"/>
      <c r="F108" s="1"/>
      <c r="G108" s="1"/>
    </row>
    <row r="109" spans="1:7" x14ac:dyDescent="0.25">
      <c r="A109" s="1"/>
      <c r="B109" s="1"/>
      <c r="C109" s="1"/>
      <c r="F109" s="1"/>
      <c r="G109" s="1"/>
    </row>
    <row r="110" spans="1:7" x14ac:dyDescent="0.25">
      <c r="A110" s="1"/>
      <c r="B110" s="1"/>
      <c r="C110" s="1"/>
      <c r="F110" s="1"/>
      <c r="G110" s="1"/>
    </row>
    <row r="111" spans="1:7" x14ac:dyDescent="0.25">
      <c r="A111" s="1"/>
      <c r="B111" s="1"/>
      <c r="C111" s="1"/>
      <c r="F111" s="1"/>
      <c r="G111" s="1"/>
    </row>
    <row r="112" spans="1:7" x14ac:dyDescent="0.25">
      <c r="A112" s="1"/>
      <c r="B112" s="1"/>
      <c r="C112" s="1"/>
      <c r="F112" s="1"/>
      <c r="G112" s="1"/>
    </row>
    <row r="113" spans="1:7" x14ac:dyDescent="0.25">
      <c r="A113" s="1"/>
      <c r="B113" s="1"/>
      <c r="C113" s="1"/>
      <c r="F113" s="1"/>
      <c r="G113" s="1"/>
    </row>
    <row r="114" spans="1:7" x14ac:dyDescent="0.25">
      <c r="A114" s="1"/>
      <c r="B114" s="1"/>
      <c r="C114" s="1"/>
      <c r="F114" s="1"/>
      <c r="G114" s="1"/>
    </row>
    <row r="115" spans="1:7" x14ac:dyDescent="0.25">
      <c r="A115" s="1"/>
      <c r="B115" s="1"/>
      <c r="C115" s="1"/>
      <c r="F115" s="1"/>
      <c r="G115" s="1"/>
    </row>
    <row r="116" spans="1:7" x14ac:dyDescent="0.25">
      <c r="A116" s="1"/>
      <c r="B116" s="1"/>
      <c r="C116" s="1"/>
      <c r="F116" s="1"/>
      <c r="G116" s="1"/>
    </row>
    <row r="117" spans="1:7" x14ac:dyDescent="0.25">
      <c r="A117" s="1"/>
      <c r="B117" s="1"/>
      <c r="C117" s="1"/>
      <c r="F117" s="1"/>
      <c r="G117" s="1"/>
    </row>
    <row r="118" spans="1:7" x14ac:dyDescent="0.25">
      <c r="A118" s="1"/>
      <c r="B118" s="1"/>
      <c r="C118" s="1"/>
      <c r="F118" s="1"/>
      <c r="G118" s="1"/>
    </row>
    <row r="119" spans="1:7" x14ac:dyDescent="0.25">
      <c r="A119" s="1"/>
      <c r="B119" s="1"/>
      <c r="C119" s="1"/>
      <c r="F119" s="1"/>
      <c r="G119" s="1"/>
    </row>
    <row r="120" spans="1:7" x14ac:dyDescent="0.25">
      <c r="A120" s="1"/>
      <c r="B120" s="1"/>
      <c r="C120" s="1"/>
      <c r="F120" s="1"/>
      <c r="G120" s="1"/>
    </row>
    <row r="121" spans="1:7" x14ac:dyDescent="0.25">
      <c r="A121" s="1"/>
      <c r="B121" s="1"/>
      <c r="C121" s="1"/>
      <c r="F121" s="1"/>
      <c r="G121" s="1"/>
    </row>
    <row r="122" spans="1:7" x14ac:dyDescent="0.25">
      <c r="A122" s="1"/>
      <c r="B122" s="1"/>
      <c r="C122" s="1"/>
      <c r="F122" s="1"/>
      <c r="G122" s="1"/>
    </row>
    <row r="123" spans="1:7" x14ac:dyDescent="0.25">
      <c r="A123" s="1"/>
      <c r="B123" s="1"/>
      <c r="C123" s="1"/>
      <c r="F123" s="1"/>
      <c r="G123" s="1"/>
    </row>
    <row r="124" spans="1:7" x14ac:dyDescent="0.25">
      <c r="A124" s="1"/>
      <c r="B124" s="1"/>
      <c r="C124" s="1"/>
      <c r="F124" s="1"/>
      <c r="G124" s="1"/>
    </row>
    <row r="125" spans="1:7" x14ac:dyDescent="0.25">
      <c r="A125" s="1"/>
      <c r="B125" s="1"/>
      <c r="C125" s="1"/>
      <c r="F125" s="1"/>
      <c r="G125" s="1"/>
    </row>
    <row r="126" spans="1:7" x14ac:dyDescent="0.25">
      <c r="A126" s="1"/>
      <c r="B126" s="1"/>
      <c r="C126" s="1"/>
      <c r="F126" s="1"/>
      <c r="G126" s="1"/>
    </row>
    <row r="127" spans="1:7" x14ac:dyDescent="0.25">
      <c r="A127" s="1"/>
      <c r="B127" s="1"/>
      <c r="C127" s="1"/>
      <c r="F127" s="1"/>
      <c r="G127" s="1"/>
    </row>
    <row r="128" spans="1:7" x14ac:dyDescent="0.25">
      <c r="A128" s="1"/>
      <c r="B128" s="1"/>
      <c r="C128" s="1"/>
      <c r="F128" s="1"/>
      <c r="G128" s="1"/>
    </row>
    <row r="129" spans="1:7" x14ac:dyDescent="0.25">
      <c r="A129" s="1"/>
      <c r="B129" s="1"/>
      <c r="C129" s="1"/>
      <c r="F129" s="1"/>
      <c r="G129" s="1"/>
    </row>
    <row r="130" spans="1:7" x14ac:dyDescent="0.25">
      <c r="A130" s="1"/>
      <c r="B130" s="1"/>
      <c r="C130" s="1"/>
      <c r="F130" s="1"/>
      <c r="G130" s="1"/>
    </row>
    <row r="131" spans="1:7" x14ac:dyDescent="0.25">
      <c r="A131" s="1"/>
      <c r="B131" s="1"/>
      <c r="C131" s="1"/>
      <c r="F131" s="1"/>
      <c r="G131" s="1"/>
    </row>
    <row r="132" spans="1:7" x14ac:dyDescent="0.25">
      <c r="A132" s="1"/>
      <c r="B132" s="1"/>
      <c r="C132" s="1"/>
      <c r="F132" s="1"/>
      <c r="G132" s="1"/>
    </row>
    <row r="133" spans="1:7" x14ac:dyDescent="0.25">
      <c r="A133" s="1"/>
      <c r="B133" s="1"/>
      <c r="C133" s="1"/>
      <c r="F133" s="1"/>
      <c r="G133" s="1"/>
    </row>
    <row r="134" spans="1:7" x14ac:dyDescent="0.25">
      <c r="A134" s="1"/>
      <c r="B134" s="1"/>
      <c r="C134" s="1"/>
      <c r="F134" s="1"/>
      <c r="G134" s="1"/>
    </row>
    <row r="135" spans="1:7" x14ac:dyDescent="0.25">
      <c r="A135" s="1"/>
      <c r="B135" s="1"/>
      <c r="C135" s="1"/>
      <c r="F135" s="1"/>
      <c r="G135" s="1"/>
    </row>
    <row r="136" spans="1:7" x14ac:dyDescent="0.25">
      <c r="A136" s="1"/>
      <c r="B136" s="1"/>
      <c r="C136" s="1"/>
      <c r="F136" s="1"/>
      <c r="G136" s="1"/>
    </row>
    <row r="137" spans="1:7" x14ac:dyDescent="0.25">
      <c r="A137" s="1"/>
      <c r="B137" s="1"/>
      <c r="C137" s="1"/>
      <c r="F137" s="1"/>
      <c r="G137" s="1"/>
    </row>
    <row r="138" spans="1:7" x14ac:dyDescent="0.25">
      <c r="A138" s="1"/>
      <c r="B138" s="1"/>
      <c r="C138" s="1"/>
      <c r="F138" s="1"/>
      <c r="G138" s="1"/>
    </row>
    <row r="139" spans="1:7" x14ac:dyDescent="0.25">
      <c r="A139" s="1"/>
      <c r="B139" s="1"/>
      <c r="C139" s="1"/>
      <c r="F139" s="1"/>
      <c r="G139" s="1"/>
    </row>
    <row r="140" spans="1:7" x14ac:dyDescent="0.25">
      <c r="A140" s="1"/>
      <c r="B140" s="1"/>
      <c r="C140" s="1"/>
      <c r="F140" s="1"/>
      <c r="G140" s="1"/>
    </row>
    <row r="141" spans="1:7" x14ac:dyDescent="0.25">
      <c r="A141" s="1"/>
      <c r="B141" s="1"/>
      <c r="C141" s="1"/>
      <c r="F141" s="1"/>
      <c r="G141" s="1"/>
    </row>
    <row r="142" spans="1:7" x14ac:dyDescent="0.25">
      <c r="A142" s="1"/>
      <c r="B142" s="1"/>
      <c r="C142" s="1"/>
      <c r="F142" s="1"/>
      <c r="G142" s="1"/>
    </row>
    <row r="143" spans="1:7" x14ac:dyDescent="0.25">
      <c r="A143" s="1"/>
      <c r="B143" s="1"/>
      <c r="C143" s="1"/>
      <c r="F143" s="1"/>
      <c r="G143" s="1"/>
    </row>
    <row r="144" spans="1:7" x14ac:dyDescent="0.25">
      <c r="A144" s="1"/>
      <c r="B144" s="1"/>
      <c r="C144" s="1"/>
      <c r="F144" s="1"/>
      <c r="G144" s="1"/>
    </row>
    <row r="145" spans="1:7" x14ac:dyDescent="0.25">
      <c r="A145" s="1"/>
      <c r="B145" s="1"/>
      <c r="C145" s="1"/>
      <c r="F145" s="1"/>
      <c r="G145" s="1"/>
    </row>
    <row r="146" spans="1:7" x14ac:dyDescent="0.25">
      <c r="A146" s="1"/>
      <c r="B146" s="1"/>
      <c r="C146" s="1"/>
      <c r="F146" s="1"/>
      <c r="G146" s="1"/>
    </row>
    <row r="147" spans="1:7" x14ac:dyDescent="0.25">
      <c r="A147" s="1"/>
      <c r="B147" s="1"/>
      <c r="C147" s="1"/>
      <c r="F147" s="1"/>
      <c r="G147" s="1"/>
    </row>
    <row r="148" spans="1:7" x14ac:dyDescent="0.25">
      <c r="A148" s="1"/>
      <c r="B148" s="1"/>
      <c r="C148" s="1"/>
      <c r="F148" s="1"/>
      <c r="G148" s="1"/>
    </row>
    <row r="149" spans="1:7" x14ac:dyDescent="0.25">
      <c r="A149" s="1"/>
      <c r="B149" s="1"/>
      <c r="C149" s="1"/>
      <c r="F149" s="1"/>
      <c r="G149" s="1"/>
    </row>
    <row r="150" spans="1:7" x14ac:dyDescent="0.25">
      <c r="A150" s="1"/>
      <c r="B150" s="1"/>
      <c r="C150" s="1"/>
      <c r="F150" s="1"/>
      <c r="G150" s="1"/>
    </row>
    <row r="151" spans="1:7" x14ac:dyDescent="0.25">
      <c r="A151" s="1"/>
      <c r="B151" s="1"/>
      <c r="C151" s="1"/>
      <c r="F151" s="1"/>
      <c r="G151" s="1"/>
    </row>
    <row r="152" spans="1:7" x14ac:dyDescent="0.25">
      <c r="A152" s="1"/>
      <c r="B152" s="1"/>
      <c r="C152" s="1"/>
      <c r="F152" s="1"/>
      <c r="G152" s="1"/>
    </row>
    <row r="153" spans="1:7" x14ac:dyDescent="0.25">
      <c r="A153" s="1"/>
      <c r="B153" s="1"/>
      <c r="C153" s="1"/>
      <c r="F153" s="1"/>
      <c r="G153" s="1"/>
    </row>
    <row r="154" spans="1:7" x14ac:dyDescent="0.25">
      <c r="A154" s="1"/>
      <c r="B154" s="1"/>
      <c r="C154" s="1"/>
      <c r="F154" s="1"/>
      <c r="G154" s="1"/>
    </row>
    <row r="155" spans="1:7" x14ac:dyDescent="0.25">
      <c r="A155" s="1"/>
      <c r="B155" s="1"/>
      <c r="C155" s="1"/>
      <c r="F155" s="1"/>
      <c r="G155" s="1"/>
    </row>
    <row r="156" spans="1:7" x14ac:dyDescent="0.25">
      <c r="A156" s="1"/>
      <c r="B156" s="1"/>
      <c r="C156" s="1"/>
      <c r="F156" s="1"/>
      <c r="G156" s="1"/>
    </row>
    <row r="157" spans="1:7" x14ac:dyDescent="0.25">
      <c r="A157" s="1"/>
      <c r="B157" s="1"/>
      <c r="C157" s="1"/>
      <c r="F157" s="1"/>
      <c r="G157" s="1"/>
    </row>
    <row r="158" spans="1:7" x14ac:dyDescent="0.25">
      <c r="A158" s="1"/>
      <c r="B158" s="1"/>
      <c r="C158" s="1"/>
      <c r="F158" s="1"/>
      <c r="G158" s="1"/>
    </row>
    <row r="159" spans="1:7" x14ac:dyDescent="0.25">
      <c r="A159" s="1"/>
      <c r="B159" s="1"/>
      <c r="C159" s="1"/>
      <c r="F159" s="1"/>
      <c r="G159" s="1"/>
    </row>
    <row r="160" spans="1:7" x14ac:dyDescent="0.25">
      <c r="A160" s="1"/>
      <c r="B160" s="1"/>
      <c r="C160" s="1"/>
      <c r="F160" s="1"/>
      <c r="G160" s="1"/>
    </row>
    <row r="161" spans="1:7" x14ac:dyDescent="0.25">
      <c r="A161" s="1"/>
      <c r="B161" s="1"/>
      <c r="C161" s="1"/>
      <c r="F161" s="1"/>
      <c r="G161" s="1"/>
    </row>
    <row r="162" spans="1:7" x14ac:dyDescent="0.25">
      <c r="A162" s="1"/>
      <c r="B162" s="1"/>
      <c r="C162" s="1"/>
      <c r="F162" s="1"/>
      <c r="G162" s="1"/>
    </row>
    <row r="163" spans="1:7" x14ac:dyDescent="0.25">
      <c r="A163" s="1"/>
      <c r="B163" s="1"/>
      <c r="C163" s="1"/>
      <c r="F163" s="1"/>
      <c r="G163" s="1"/>
    </row>
    <row r="164" spans="1:7" x14ac:dyDescent="0.25">
      <c r="A164" s="1"/>
      <c r="B164" s="1"/>
      <c r="C164" s="1"/>
      <c r="F164" s="1"/>
      <c r="G164" s="1"/>
    </row>
    <row r="165" spans="1:7" x14ac:dyDescent="0.25">
      <c r="A165" s="1"/>
      <c r="B165" s="1"/>
      <c r="C165" s="1"/>
      <c r="F165" s="1"/>
      <c r="G165" s="1"/>
    </row>
    <row r="166" spans="1:7" x14ac:dyDescent="0.25">
      <c r="A166" s="1"/>
      <c r="B166" s="1"/>
      <c r="C166" s="1"/>
      <c r="F166" s="1"/>
      <c r="G166" s="1"/>
    </row>
    <row r="167" spans="1:7" x14ac:dyDescent="0.25">
      <c r="A167" s="1"/>
      <c r="B167" s="1"/>
      <c r="C167" s="1"/>
      <c r="F167" s="1"/>
      <c r="G167" s="1"/>
    </row>
    <row r="168" spans="1:7" x14ac:dyDescent="0.25">
      <c r="A168" s="1"/>
      <c r="B168" s="1"/>
      <c r="C168" s="1"/>
      <c r="F168" s="1"/>
      <c r="G168" s="1"/>
    </row>
    <row r="169" spans="1:7" x14ac:dyDescent="0.25">
      <c r="A169" s="1"/>
      <c r="B169" s="1"/>
      <c r="C169" s="1"/>
      <c r="F169" s="1"/>
      <c r="G169" s="1"/>
    </row>
    <row r="170" spans="1:7" x14ac:dyDescent="0.25">
      <c r="A170" s="1"/>
      <c r="B170" s="1"/>
      <c r="C170" s="1"/>
      <c r="F170" s="1"/>
      <c r="G170" s="1"/>
    </row>
    <row r="171" spans="1:7" x14ac:dyDescent="0.25">
      <c r="A171" s="1"/>
      <c r="B171" s="1"/>
      <c r="C171" s="1"/>
      <c r="F171" s="1"/>
      <c r="G171" s="1"/>
    </row>
    <row r="172" spans="1:7" x14ac:dyDescent="0.25">
      <c r="A172" s="1"/>
      <c r="B172" s="1"/>
      <c r="C172" s="1"/>
      <c r="F172" s="1"/>
      <c r="G172" s="1"/>
    </row>
    <row r="173" spans="1:7" x14ac:dyDescent="0.25">
      <c r="A173" s="1"/>
      <c r="B173" s="1"/>
      <c r="C173" s="1"/>
      <c r="F173" s="1"/>
      <c r="G173" s="1"/>
    </row>
    <row r="174" spans="1:7" x14ac:dyDescent="0.25">
      <c r="A174" s="1"/>
      <c r="B174" s="1"/>
      <c r="C174" s="1"/>
      <c r="F174" s="1"/>
      <c r="G174" s="1"/>
    </row>
    <row r="175" spans="1:7" x14ac:dyDescent="0.25">
      <c r="A175" s="1"/>
      <c r="B175" s="1"/>
      <c r="C175" s="1"/>
      <c r="F175" s="1"/>
      <c r="G175" s="1"/>
    </row>
    <row r="176" spans="1:7" x14ac:dyDescent="0.25">
      <c r="A176" s="1"/>
      <c r="B176" s="1"/>
      <c r="C176" s="1"/>
      <c r="F176" s="1"/>
      <c r="G176" s="1"/>
    </row>
    <row r="177" spans="1:7" x14ac:dyDescent="0.25">
      <c r="A177" s="1"/>
      <c r="B177" s="1"/>
      <c r="C177" s="1"/>
      <c r="F177" s="1"/>
      <c r="G177" s="1"/>
    </row>
    <row r="178" spans="1:7" x14ac:dyDescent="0.25">
      <c r="A178" s="1"/>
      <c r="B178" s="1"/>
      <c r="C178" s="1"/>
      <c r="F178" s="1"/>
      <c r="G178" s="1"/>
    </row>
    <row r="179" spans="1:7" x14ac:dyDescent="0.25">
      <c r="A179" s="1"/>
      <c r="B179" s="1"/>
      <c r="C179" s="1"/>
      <c r="F179" s="1"/>
      <c r="G179" s="1"/>
    </row>
    <row r="180" spans="1:7" x14ac:dyDescent="0.25">
      <c r="A180" s="1"/>
      <c r="B180" s="1"/>
      <c r="C180" s="1"/>
      <c r="F180" s="1"/>
      <c r="G180" s="1"/>
    </row>
    <row r="181" spans="1:7" x14ac:dyDescent="0.25">
      <c r="A181" s="1"/>
      <c r="B181" s="1"/>
      <c r="C181" s="1"/>
      <c r="F181" s="1"/>
      <c r="G181" s="1"/>
    </row>
    <row r="182" spans="1:7" x14ac:dyDescent="0.25">
      <c r="A182" s="1"/>
      <c r="B182" s="1"/>
      <c r="C182" s="1"/>
      <c r="F182" s="1"/>
      <c r="G182" s="1"/>
    </row>
    <row r="183" spans="1:7" x14ac:dyDescent="0.25">
      <c r="A183" s="1"/>
      <c r="B183" s="1"/>
      <c r="C183" s="1"/>
      <c r="F183" s="1"/>
      <c r="G183" s="1"/>
    </row>
    <row r="184" spans="1:7" x14ac:dyDescent="0.25">
      <c r="A184" s="1"/>
      <c r="B184" s="1"/>
      <c r="C184" s="1"/>
      <c r="F184" s="1"/>
      <c r="G184" s="1"/>
    </row>
    <row r="185" spans="1:7" x14ac:dyDescent="0.25">
      <c r="A185" s="1"/>
      <c r="B185" s="1"/>
      <c r="C185" s="1"/>
      <c r="F185" s="1"/>
      <c r="G185" s="1"/>
    </row>
    <row r="186" spans="1:7" x14ac:dyDescent="0.25">
      <c r="A186" s="1"/>
      <c r="B186" s="1"/>
      <c r="C186" s="1"/>
      <c r="F186" s="1"/>
      <c r="G186" s="1"/>
    </row>
    <row r="187" spans="1:7" x14ac:dyDescent="0.25">
      <c r="A187" s="1"/>
      <c r="B187" s="1"/>
      <c r="C187" s="1"/>
      <c r="F187" s="1"/>
      <c r="G187" s="1"/>
    </row>
    <row r="188" spans="1:7" x14ac:dyDescent="0.25">
      <c r="A188" s="1"/>
      <c r="B188" s="1"/>
      <c r="C188" s="1"/>
      <c r="F188" s="1"/>
      <c r="G188" s="1"/>
    </row>
    <row r="189" spans="1:7" x14ac:dyDescent="0.25">
      <c r="A189" s="1"/>
      <c r="B189" s="1"/>
      <c r="C189" s="1"/>
      <c r="F189" s="1"/>
      <c r="G189" s="1"/>
    </row>
    <row r="190" spans="1:7" x14ac:dyDescent="0.25">
      <c r="A190" s="1"/>
      <c r="B190" s="1"/>
      <c r="C190" s="1"/>
      <c r="F190" s="1"/>
      <c r="G190" s="1"/>
    </row>
    <row r="191" spans="1:7" x14ac:dyDescent="0.25">
      <c r="A191" s="1"/>
      <c r="B191" s="1"/>
      <c r="C191" s="1"/>
      <c r="F191" s="1"/>
      <c r="G191" s="1"/>
    </row>
    <row r="192" spans="1:7" x14ac:dyDescent="0.25">
      <c r="A192" s="1"/>
      <c r="B192" s="1"/>
      <c r="C192" s="1"/>
      <c r="F192" s="1"/>
      <c r="G192" s="1"/>
    </row>
    <row r="193" spans="1:7" x14ac:dyDescent="0.25">
      <c r="A193" s="1"/>
      <c r="B193" s="1"/>
      <c r="C193" s="1"/>
      <c r="F193" s="1"/>
      <c r="G193" s="1"/>
    </row>
    <row r="194" spans="1:7" x14ac:dyDescent="0.25">
      <c r="A194" s="1"/>
      <c r="B194" s="1"/>
      <c r="C194" s="1"/>
      <c r="F194" s="1"/>
      <c r="G194" s="1"/>
    </row>
    <row r="195" spans="1:7" x14ac:dyDescent="0.25">
      <c r="A195" s="1"/>
      <c r="B195" s="1"/>
      <c r="C195" s="1"/>
      <c r="F195" s="1"/>
      <c r="G195" s="1"/>
    </row>
    <row r="196" spans="1:7" x14ac:dyDescent="0.25">
      <c r="A196" s="1"/>
      <c r="B196" s="1"/>
      <c r="C196" s="1"/>
      <c r="F196" s="1"/>
      <c r="G196" s="1"/>
    </row>
    <row r="197" spans="1:7" x14ac:dyDescent="0.25">
      <c r="A197" s="1"/>
      <c r="B197" s="1"/>
      <c r="C197" s="1"/>
      <c r="F197" s="1"/>
      <c r="G197" s="1"/>
    </row>
    <row r="198" spans="1:7" x14ac:dyDescent="0.25">
      <c r="A198" s="1"/>
      <c r="B198" s="1"/>
      <c r="C198" s="1"/>
      <c r="F198" s="1"/>
      <c r="G198" s="1"/>
    </row>
    <row r="199" spans="1:7" x14ac:dyDescent="0.25">
      <c r="A199" s="1"/>
      <c r="B199" s="1"/>
      <c r="C199" s="1"/>
      <c r="F199" s="1"/>
      <c r="G199" s="1"/>
    </row>
    <row r="200" spans="1:7" x14ac:dyDescent="0.25">
      <c r="A200" s="1"/>
      <c r="B200" s="1"/>
      <c r="C200" s="1"/>
      <c r="F200" s="1"/>
      <c r="G200" s="1"/>
    </row>
    <row r="201" spans="1:7" x14ac:dyDescent="0.25">
      <c r="A201" s="1"/>
      <c r="B201" s="1"/>
      <c r="C201" s="1"/>
      <c r="F201" s="1"/>
      <c r="G201" s="1"/>
    </row>
    <row r="202" spans="1:7" x14ac:dyDescent="0.25">
      <c r="A202" s="1"/>
      <c r="B202" s="1"/>
      <c r="C202" s="1"/>
      <c r="F202" s="1"/>
      <c r="G202" s="1"/>
    </row>
    <row r="203" spans="1:7" x14ac:dyDescent="0.25">
      <c r="A203" s="1"/>
      <c r="B203" s="1"/>
      <c r="C203" s="1"/>
      <c r="F203" s="1"/>
      <c r="G203" s="1"/>
    </row>
    <row r="204" spans="1:7" x14ac:dyDescent="0.25">
      <c r="A204" s="1"/>
      <c r="B204" s="1"/>
      <c r="C204" s="1"/>
      <c r="F204" s="1"/>
      <c r="G204" s="1"/>
    </row>
    <row r="205" spans="1:7" x14ac:dyDescent="0.25">
      <c r="A205" s="1"/>
      <c r="B205" s="1"/>
      <c r="C205" s="1"/>
      <c r="F205" s="1"/>
      <c r="G205" s="1"/>
    </row>
    <row r="206" spans="1:7" x14ac:dyDescent="0.25">
      <c r="A206" s="1"/>
      <c r="B206" s="1"/>
      <c r="C206" s="1"/>
      <c r="F206" s="1"/>
      <c r="G206" s="1"/>
    </row>
    <row r="207" spans="1:7" x14ac:dyDescent="0.25">
      <c r="A207" s="1"/>
      <c r="B207" s="1"/>
      <c r="C207" s="1"/>
      <c r="F207" s="1"/>
      <c r="G207" s="1"/>
    </row>
    <row r="208" spans="1:7" x14ac:dyDescent="0.25">
      <c r="A208" s="1"/>
      <c r="B208" s="1"/>
      <c r="C208" s="1"/>
      <c r="F208" s="1"/>
      <c r="G208" s="1"/>
    </row>
    <row r="209" spans="1:7" x14ac:dyDescent="0.25">
      <c r="A209" s="1"/>
      <c r="B209" s="1"/>
      <c r="C209" s="1"/>
      <c r="F209" s="1"/>
      <c r="G209" s="1"/>
    </row>
    <row r="210" spans="1:7" x14ac:dyDescent="0.25">
      <c r="A210" s="1"/>
      <c r="B210" s="1"/>
      <c r="C210" s="1"/>
      <c r="F210" s="1"/>
      <c r="G210" s="1"/>
    </row>
    <row r="211" spans="1:7" x14ac:dyDescent="0.25">
      <c r="A211" s="1"/>
      <c r="B211" s="1"/>
      <c r="C211" s="1"/>
      <c r="F211" s="1"/>
      <c r="G211" s="1"/>
    </row>
    <row r="212" spans="1:7" x14ac:dyDescent="0.25">
      <c r="A212" s="1"/>
      <c r="B212" s="1"/>
      <c r="C212" s="1"/>
      <c r="F212" s="1"/>
      <c r="G212" s="1"/>
    </row>
    <row r="213" spans="1:7" x14ac:dyDescent="0.25">
      <c r="A213" s="1"/>
      <c r="B213" s="1"/>
      <c r="C213" s="1"/>
      <c r="F213" s="1"/>
      <c r="G213" s="1"/>
    </row>
    <row r="214" spans="1:7" x14ac:dyDescent="0.25">
      <c r="A214" s="1"/>
      <c r="B214" s="1"/>
      <c r="C214" s="1"/>
      <c r="F214" s="1"/>
      <c r="G214" s="1"/>
    </row>
    <row r="215" spans="1:7" x14ac:dyDescent="0.25">
      <c r="A215" s="1"/>
      <c r="B215" s="1"/>
      <c r="C215" s="1"/>
      <c r="F215" s="1"/>
      <c r="G215" s="1"/>
    </row>
    <row r="216" spans="1:7" x14ac:dyDescent="0.25">
      <c r="A216" s="1"/>
      <c r="B216" s="1"/>
      <c r="C216" s="1"/>
      <c r="F216" s="1"/>
      <c r="G216" s="1"/>
    </row>
    <row r="217" spans="1:7" x14ac:dyDescent="0.25">
      <c r="A217" s="1"/>
      <c r="B217" s="1"/>
      <c r="C217" s="1"/>
      <c r="F217" s="1"/>
      <c r="G217" s="1"/>
    </row>
    <row r="218" spans="1:7" x14ac:dyDescent="0.25">
      <c r="A218" s="1"/>
      <c r="B218" s="1"/>
      <c r="C218" s="1"/>
      <c r="F218" s="1"/>
      <c r="G218" s="1"/>
    </row>
    <row r="219" spans="1:7" x14ac:dyDescent="0.25">
      <c r="A219" s="1"/>
      <c r="B219" s="1"/>
      <c r="C219" s="1"/>
      <c r="F219" s="1"/>
      <c r="G219" s="1"/>
    </row>
    <row r="220" spans="1:7" x14ac:dyDescent="0.25">
      <c r="A220" s="1"/>
      <c r="B220" s="1"/>
      <c r="C220" s="1"/>
      <c r="F220" s="1"/>
      <c r="G220" s="1"/>
    </row>
    <row r="221" spans="1:7" x14ac:dyDescent="0.25">
      <c r="A221" s="1"/>
      <c r="B221" s="1"/>
      <c r="C221" s="1"/>
      <c r="F221" s="1"/>
      <c r="G221" s="1"/>
    </row>
    <row r="222" spans="1:7" x14ac:dyDescent="0.25">
      <c r="A222" s="1"/>
      <c r="B222" s="1"/>
      <c r="C222" s="1"/>
      <c r="F222" s="1"/>
      <c r="G222" s="1"/>
    </row>
    <row r="223" spans="1:7" x14ac:dyDescent="0.25">
      <c r="A223" s="1"/>
      <c r="B223" s="1"/>
      <c r="C223" s="1"/>
      <c r="F223" s="1"/>
      <c r="G223" s="1"/>
    </row>
    <row r="224" spans="1:7" x14ac:dyDescent="0.25">
      <c r="A224" s="1"/>
      <c r="B224" s="1"/>
      <c r="C224" s="1"/>
      <c r="F224" s="1"/>
      <c r="G224" s="1"/>
    </row>
    <row r="225" spans="1:7" x14ac:dyDescent="0.25">
      <c r="A225" s="1"/>
      <c r="B225" s="1"/>
      <c r="C225" s="1"/>
      <c r="F225" s="1"/>
      <c r="G225" s="1"/>
    </row>
    <row r="226" spans="1:7" x14ac:dyDescent="0.25">
      <c r="A226" s="1"/>
      <c r="B226" s="1"/>
      <c r="C226" s="1"/>
      <c r="F226" s="1"/>
      <c r="G226" s="1"/>
    </row>
    <row r="227" spans="1:7" x14ac:dyDescent="0.25">
      <c r="A227" s="1"/>
      <c r="B227" s="1"/>
      <c r="C227" s="1"/>
      <c r="F227" s="1"/>
      <c r="G227" s="1"/>
    </row>
    <row r="228" spans="1:7" x14ac:dyDescent="0.25">
      <c r="A228" s="1"/>
      <c r="B228" s="1"/>
      <c r="C228" s="1"/>
      <c r="F228" s="1"/>
      <c r="G228" s="1"/>
    </row>
    <row r="229" spans="1:7" x14ac:dyDescent="0.25">
      <c r="A229" s="1"/>
      <c r="B229" s="1"/>
      <c r="C229" s="1"/>
      <c r="F229" s="1"/>
      <c r="G229" s="1"/>
    </row>
    <row r="230" spans="1:7" x14ac:dyDescent="0.25">
      <c r="A230" s="1"/>
      <c r="B230" s="1"/>
      <c r="C230" s="1"/>
      <c r="F230" s="1"/>
      <c r="G230" s="1"/>
    </row>
    <row r="231" spans="1:7" x14ac:dyDescent="0.25">
      <c r="A231" s="1"/>
      <c r="B231" s="1"/>
      <c r="C231" s="1"/>
      <c r="F231" s="1"/>
      <c r="G231" s="1"/>
    </row>
    <row r="232" spans="1:7" x14ac:dyDescent="0.25">
      <c r="A232" s="1"/>
      <c r="B232" s="1"/>
      <c r="C232" s="1"/>
      <c r="F232" s="1"/>
      <c r="G232" s="1"/>
    </row>
    <row r="233" spans="1:7" x14ac:dyDescent="0.25">
      <c r="A233" s="1"/>
      <c r="B233" s="1"/>
      <c r="C233" s="1"/>
      <c r="F233" s="1"/>
      <c r="G233" s="1"/>
    </row>
    <row r="234" spans="1:7" x14ac:dyDescent="0.25">
      <c r="A234" s="1"/>
      <c r="B234" s="1"/>
      <c r="C234" s="1"/>
      <c r="F234" s="1"/>
      <c r="G234" s="1"/>
    </row>
    <row r="235" spans="1:7" x14ac:dyDescent="0.25">
      <c r="A235" s="1"/>
      <c r="B235" s="1"/>
      <c r="C235" s="1"/>
      <c r="F235" s="1"/>
      <c r="G235" s="1"/>
    </row>
    <row r="236" spans="1:7" x14ac:dyDescent="0.25">
      <c r="A236" s="1"/>
      <c r="B236" s="1"/>
      <c r="C236" s="1"/>
      <c r="F236" s="1"/>
      <c r="G236" s="1"/>
    </row>
    <row r="237" spans="1:7" x14ac:dyDescent="0.25">
      <c r="A237" s="1"/>
      <c r="B237" s="1"/>
      <c r="C237" s="1"/>
      <c r="F237" s="1"/>
      <c r="G237" s="1"/>
    </row>
    <row r="238" spans="1:7" x14ac:dyDescent="0.25">
      <c r="A238" s="1"/>
      <c r="B238" s="1"/>
      <c r="C238" s="1"/>
      <c r="F238" s="1"/>
      <c r="G238" s="1"/>
    </row>
    <row r="239" spans="1:7" x14ac:dyDescent="0.25">
      <c r="A239" s="1"/>
      <c r="B239" s="1"/>
      <c r="C239" s="1"/>
      <c r="F239" s="1"/>
      <c r="G239" s="1"/>
    </row>
    <row r="240" spans="1:7" x14ac:dyDescent="0.25">
      <c r="A240" s="1"/>
      <c r="B240" s="1"/>
      <c r="C240" s="1"/>
      <c r="F240" s="1"/>
      <c r="G240" s="1"/>
    </row>
    <row r="241" spans="1:7" x14ac:dyDescent="0.25">
      <c r="A241" s="1"/>
      <c r="B241" s="1"/>
      <c r="C241" s="1"/>
      <c r="F241" s="1"/>
      <c r="G241" s="1"/>
    </row>
    <row r="242" spans="1:7" x14ac:dyDescent="0.25">
      <c r="A242" s="1"/>
      <c r="B242" s="1"/>
      <c r="C242" s="1"/>
      <c r="F242" s="1"/>
      <c r="G242" s="1"/>
    </row>
    <row r="243" spans="1:7" x14ac:dyDescent="0.25">
      <c r="A243" s="1"/>
      <c r="B243" s="1"/>
      <c r="C243" s="1"/>
      <c r="F243" s="1"/>
      <c r="G243" s="1"/>
    </row>
    <row r="244" spans="1:7" x14ac:dyDescent="0.25">
      <c r="A244" s="1"/>
      <c r="B244" s="1"/>
      <c r="C244" s="1"/>
      <c r="F244" s="1"/>
      <c r="G244" s="1"/>
    </row>
    <row r="245" spans="1:7" x14ac:dyDescent="0.25">
      <c r="A245" s="1"/>
      <c r="B245" s="1"/>
      <c r="C245" s="1"/>
      <c r="F245" s="1"/>
      <c r="G245" s="1"/>
    </row>
    <row r="246" spans="1:7" x14ac:dyDescent="0.25">
      <c r="A246" s="1"/>
      <c r="B246" s="1"/>
      <c r="C246" s="1"/>
      <c r="F246" s="1"/>
      <c r="G246" s="1"/>
    </row>
    <row r="247" spans="1:7" x14ac:dyDescent="0.25">
      <c r="A247" s="1"/>
      <c r="B247" s="1"/>
      <c r="C247" s="1"/>
      <c r="F247" s="1"/>
      <c r="G247" s="1"/>
    </row>
    <row r="248" spans="1:7" x14ac:dyDescent="0.25">
      <c r="A248" s="1"/>
      <c r="B248" s="1"/>
      <c r="C248" s="1"/>
      <c r="F248" s="1"/>
      <c r="G248" s="1"/>
    </row>
    <row r="249" spans="1:7" x14ac:dyDescent="0.25">
      <c r="A249" s="1"/>
      <c r="B249" s="1"/>
      <c r="C249" s="1"/>
      <c r="F249" s="1"/>
      <c r="G249" s="1"/>
    </row>
    <row r="250" spans="1:7" x14ac:dyDescent="0.25">
      <c r="A250" s="1"/>
      <c r="B250" s="1"/>
      <c r="C250" s="1"/>
      <c r="F250" s="1"/>
      <c r="G250" s="1"/>
    </row>
    <row r="251" spans="1:7" x14ac:dyDescent="0.25">
      <c r="A251" s="1"/>
      <c r="B251" s="1"/>
      <c r="C251" s="1"/>
      <c r="F251" s="1"/>
      <c r="G251" s="1"/>
    </row>
    <row r="252" spans="1:7" x14ac:dyDescent="0.25">
      <c r="A252" s="1"/>
      <c r="B252" s="1"/>
      <c r="C252" s="1"/>
      <c r="F252" s="1"/>
      <c r="G252" s="1"/>
    </row>
    <row r="253" spans="1:7" x14ac:dyDescent="0.25">
      <c r="A253" s="1"/>
      <c r="B253" s="1"/>
      <c r="C253" s="1"/>
      <c r="F253" s="1"/>
      <c r="G253" s="1"/>
    </row>
    <row r="254" spans="1:7" x14ac:dyDescent="0.25">
      <c r="A254" s="1"/>
      <c r="B254" s="1"/>
      <c r="C254" s="1"/>
      <c r="F254" s="1"/>
      <c r="G254" s="1"/>
    </row>
    <row r="255" spans="1:7" x14ac:dyDescent="0.25">
      <c r="A255" s="1"/>
      <c r="B255" s="1"/>
      <c r="C255" s="1"/>
      <c r="F255" s="1"/>
      <c r="G255" s="1"/>
    </row>
    <row r="256" spans="1:7" x14ac:dyDescent="0.25">
      <c r="A256" s="1"/>
      <c r="B256" s="1"/>
      <c r="C256" s="1"/>
      <c r="F256" s="1"/>
      <c r="G256" s="1"/>
    </row>
    <row r="257" spans="1:7" x14ac:dyDescent="0.25">
      <c r="A257" s="1"/>
      <c r="B257" s="1"/>
      <c r="C257" s="1"/>
      <c r="F257" s="1"/>
      <c r="G257" s="1"/>
    </row>
    <row r="258" spans="1:7" x14ac:dyDescent="0.25">
      <c r="A258" s="1"/>
      <c r="B258" s="1"/>
      <c r="C258" s="1"/>
      <c r="F258" s="1"/>
      <c r="G258" s="1"/>
    </row>
    <row r="259" spans="1:7" x14ac:dyDescent="0.25">
      <c r="A259" s="1"/>
      <c r="B259" s="1"/>
      <c r="C259" s="1"/>
      <c r="F259" s="1"/>
      <c r="G259" s="1"/>
    </row>
    <row r="260" spans="1:7" x14ac:dyDescent="0.25">
      <c r="A260" s="1"/>
      <c r="B260" s="1"/>
      <c r="C260" s="1"/>
      <c r="F260" s="1"/>
      <c r="G260" s="1"/>
    </row>
    <row r="261" spans="1:7" x14ac:dyDescent="0.25">
      <c r="A261" s="1"/>
      <c r="B261" s="1"/>
      <c r="C261" s="1"/>
      <c r="F261" s="1"/>
      <c r="G261" s="1"/>
    </row>
    <row r="262" spans="1:7" x14ac:dyDescent="0.25">
      <c r="A262" s="1"/>
      <c r="B262" s="1"/>
      <c r="C262" s="1"/>
      <c r="F262" s="1"/>
      <c r="G262" s="1"/>
    </row>
    <row r="263" spans="1:7" x14ac:dyDescent="0.25">
      <c r="A263" s="1"/>
      <c r="B263" s="1"/>
      <c r="C263" s="1"/>
      <c r="F263" s="1"/>
      <c r="G263" s="1"/>
    </row>
    <row r="264" spans="1:7" x14ac:dyDescent="0.25">
      <c r="A264" s="1"/>
      <c r="B264" s="1"/>
      <c r="C264" s="1"/>
      <c r="F264" s="1"/>
      <c r="G264" s="1"/>
    </row>
    <row r="265" spans="1:7" x14ac:dyDescent="0.25">
      <c r="A265" s="1"/>
      <c r="B265" s="1"/>
      <c r="C265" s="1"/>
      <c r="F265" s="1"/>
      <c r="G265" s="1"/>
    </row>
    <row r="266" spans="1:7" x14ac:dyDescent="0.25">
      <c r="A266" s="1"/>
      <c r="B266" s="1"/>
      <c r="C266" s="1"/>
      <c r="F266" s="1"/>
      <c r="G266" s="1"/>
    </row>
    <row r="267" spans="1:7" x14ac:dyDescent="0.25">
      <c r="A267" s="1"/>
      <c r="B267" s="1"/>
      <c r="C267" s="1"/>
      <c r="F267" s="1"/>
      <c r="G267" s="1"/>
    </row>
    <row r="268" spans="1:7" x14ac:dyDescent="0.25">
      <c r="A268" s="1"/>
      <c r="B268" s="1"/>
      <c r="C268" s="1"/>
      <c r="F268" s="1"/>
      <c r="G268" s="1"/>
    </row>
    <row r="269" spans="1:7" x14ac:dyDescent="0.25">
      <c r="A269" s="1"/>
      <c r="B269" s="1"/>
      <c r="C269" s="1"/>
      <c r="F269" s="1"/>
      <c r="G269" s="1"/>
    </row>
    <row r="270" spans="1:7" x14ac:dyDescent="0.25">
      <c r="A270" s="1"/>
      <c r="B270" s="1"/>
      <c r="C270" s="1"/>
      <c r="F270" s="1"/>
      <c r="G270" s="1"/>
    </row>
    <row r="271" spans="1:7" x14ac:dyDescent="0.25">
      <c r="A271" s="1"/>
      <c r="B271" s="1"/>
      <c r="C271" s="1"/>
      <c r="F271" s="1"/>
      <c r="G271" s="1"/>
    </row>
    <row r="272" spans="1:7" x14ac:dyDescent="0.25">
      <c r="A272" s="1"/>
      <c r="B272" s="1"/>
      <c r="C272" s="1"/>
      <c r="F272" s="1"/>
      <c r="G272" s="1"/>
    </row>
    <row r="273" spans="1:7" x14ac:dyDescent="0.25">
      <c r="A273" s="1"/>
      <c r="B273" s="1"/>
      <c r="C273" s="1"/>
      <c r="F273" s="1"/>
      <c r="G273" s="1"/>
    </row>
    <row r="274" spans="1:7" x14ac:dyDescent="0.25">
      <c r="A274" s="1"/>
      <c r="B274" s="1"/>
      <c r="C274" s="1"/>
      <c r="F274" s="1"/>
      <c r="G274" s="1"/>
    </row>
    <row r="275" spans="1:7" x14ac:dyDescent="0.25">
      <c r="A275" s="1"/>
      <c r="B275" s="1"/>
      <c r="C275" s="1"/>
      <c r="F275" s="1"/>
      <c r="G275" s="1"/>
    </row>
    <row r="276" spans="1:7" x14ac:dyDescent="0.25">
      <c r="A276" s="1"/>
      <c r="B276" s="1"/>
      <c r="C276" s="1"/>
      <c r="F276" s="1"/>
      <c r="G276" s="1"/>
    </row>
    <row r="277" spans="1:7" x14ac:dyDescent="0.25">
      <c r="A277" s="1"/>
      <c r="B277" s="1"/>
      <c r="C277" s="1"/>
      <c r="F277" s="1"/>
      <c r="G277" s="1"/>
    </row>
    <row r="278" spans="1:7" x14ac:dyDescent="0.25">
      <c r="A278" s="1"/>
      <c r="B278" s="1"/>
      <c r="C278" s="1"/>
      <c r="F278" s="1"/>
      <c r="G278" s="1"/>
    </row>
    <row r="279" spans="1:7" x14ac:dyDescent="0.25">
      <c r="A279" s="1"/>
      <c r="B279" s="1"/>
      <c r="C279" s="1"/>
      <c r="F279" s="1"/>
      <c r="G279" s="1"/>
    </row>
    <row r="280" spans="1:7" x14ac:dyDescent="0.25">
      <c r="A280" s="1"/>
      <c r="B280" s="1"/>
      <c r="C280" s="1"/>
      <c r="F280" s="1"/>
      <c r="G280" s="1"/>
    </row>
    <row r="281" spans="1:7" x14ac:dyDescent="0.25">
      <c r="A281" s="1"/>
      <c r="B281" s="1"/>
      <c r="C281" s="1"/>
      <c r="F281" s="1"/>
      <c r="G281" s="1"/>
    </row>
    <row r="282" spans="1:7" x14ac:dyDescent="0.25">
      <c r="A282" s="1"/>
      <c r="B282" s="1"/>
      <c r="C282" s="1"/>
      <c r="F282" s="1"/>
      <c r="G282" s="1"/>
    </row>
    <row r="283" spans="1:7" x14ac:dyDescent="0.25">
      <c r="A283" s="1"/>
      <c r="B283" s="1"/>
      <c r="C283" s="1"/>
      <c r="F283" s="1"/>
      <c r="G283" s="1"/>
    </row>
    <row r="284" spans="1:7" x14ac:dyDescent="0.25">
      <c r="A284" s="1"/>
      <c r="B284" s="1"/>
      <c r="C284" s="1"/>
      <c r="F284" s="1"/>
      <c r="G284" s="1"/>
    </row>
    <row r="285" spans="1:7" x14ac:dyDescent="0.25">
      <c r="A285" s="1"/>
      <c r="B285" s="1"/>
      <c r="C285" s="1"/>
      <c r="F285" s="1"/>
      <c r="G285" s="1"/>
    </row>
    <row r="286" spans="1:7" x14ac:dyDescent="0.25">
      <c r="A286" s="1"/>
      <c r="B286" s="1"/>
      <c r="C286" s="1"/>
      <c r="F286" s="1"/>
      <c r="G286" s="1"/>
    </row>
    <row r="287" spans="1:7" x14ac:dyDescent="0.25">
      <c r="A287" s="1"/>
      <c r="B287" s="1"/>
      <c r="C287" s="1"/>
      <c r="F287" s="1"/>
      <c r="G287" s="1"/>
    </row>
  </sheetData>
  <mergeCells count="1">
    <mergeCell ref="A5:G5"/>
  </mergeCells>
  <phoneticPr fontId="2" type="noConversion"/>
  <dataValidations count="1">
    <dataValidation type="list" allowBlank="1" showInputMessage="1" showErrorMessage="1" prompt="Zerrendatik aukeratu dagokizun departamentuaren izena" sqref="C1">
      <formula1>#REF!</formula1>
    </dataValidation>
  </dataValidations>
  <pageMargins left="0.78740157499999996" right="0.78740157499999996" top="0.984251969" bottom="0.984251969" header="0" footer="0"/>
  <pageSetup paperSize="9"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6"/>
  <sheetViews>
    <sheetView tabSelected="1" workbookViewId="0">
      <selection activeCell="B3" sqref="B3"/>
    </sheetView>
  </sheetViews>
  <sheetFormatPr defaultColWidth="11.44140625" defaultRowHeight="10.199999999999999" x14ac:dyDescent="0.25"/>
  <cols>
    <col min="1" max="1" width="23.88671875" style="51" customWidth="1"/>
    <col min="2" max="2" width="58.44140625" style="53" customWidth="1"/>
    <col min="3" max="3" width="21.6640625" style="51" customWidth="1"/>
    <col min="4" max="4" width="20.88671875" style="53" customWidth="1"/>
    <col min="5" max="5" width="31.109375" style="53" customWidth="1"/>
    <col min="6" max="6" width="32" style="53" customWidth="1"/>
    <col min="7" max="7" width="34.5546875" style="53" customWidth="1"/>
    <col min="8" max="8" width="29.33203125" style="53" customWidth="1"/>
    <col min="9" max="9" width="29" style="53" customWidth="1"/>
    <col min="10" max="16384" width="11.44140625" style="51"/>
  </cols>
  <sheetData>
    <row r="1" spans="1:9" ht="83.25" customHeight="1" thickBot="1" x14ac:dyDescent="0.3">
      <c r="B1" s="52" t="s">
        <v>347</v>
      </c>
    </row>
    <row r="2" spans="1:9" ht="30.6" x14ac:dyDescent="0.25">
      <c r="A2" s="54" t="s">
        <v>0</v>
      </c>
      <c r="B2" s="61">
        <v>2020</v>
      </c>
    </row>
    <row r="3" spans="1:9" ht="31.2" thickBot="1" x14ac:dyDescent="0.3">
      <c r="A3" s="55" t="s">
        <v>1</v>
      </c>
      <c r="B3" s="48">
        <v>3</v>
      </c>
    </row>
    <row r="4" spans="1:9" ht="24.75" customHeight="1" thickBot="1" x14ac:dyDescent="0.3">
      <c r="B4" s="56"/>
    </row>
    <row r="5" spans="1:9" ht="25.5" customHeight="1" x14ac:dyDescent="0.25">
      <c r="A5" s="116" t="s">
        <v>348</v>
      </c>
      <c r="B5" s="117"/>
      <c r="C5" s="117"/>
      <c r="D5" s="117"/>
      <c r="E5" s="117"/>
      <c r="F5" s="117"/>
      <c r="G5" s="117"/>
      <c r="H5" s="117"/>
      <c r="I5" s="118"/>
    </row>
    <row r="6" spans="1:9" ht="24" thickBot="1" x14ac:dyDescent="0.3">
      <c r="A6" s="57" t="s">
        <v>349</v>
      </c>
      <c r="B6" s="58" t="s">
        <v>123</v>
      </c>
      <c r="C6" s="58" t="s">
        <v>350</v>
      </c>
      <c r="D6" s="59" t="s">
        <v>124</v>
      </c>
      <c r="E6" s="59" t="s">
        <v>351</v>
      </c>
      <c r="F6" s="58" t="s">
        <v>352</v>
      </c>
      <c r="G6" s="58" t="s">
        <v>353</v>
      </c>
      <c r="H6" s="58" t="s">
        <v>354</v>
      </c>
      <c r="I6" s="60" t="s">
        <v>355</v>
      </c>
    </row>
    <row r="7" spans="1:9" x14ac:dyDescent="0.25">
      <c r="B7" s="51"/>
      <c r="D7" s="51"/>
      <c r="E7" s="51"/>
      <c r="F7" s="51"/>
      <c r="G7" s="51"/>
      <c r="H7" s="51"/>
      <c r="I7" s="51"/>
    </row>
    <row r="8" spans="1:9" x14ac:dyDescent="0.25">
      <c r="B8" s="51"/>
      <c r="D8" s="51"/>
      <c r="E8" s="51"/>
      <c r="F8" s="51"/>
      <c r="G8" s="51"/>
      <c r="H8" s="51"/>
      <c r="I8" s="51"/>
    </row>
    <row r="9" spans="1:9" x14ac:dyDescent="0.25">
      <c r="B9" s="51"/>
      <c r="D9" s="51"/>
      <c r="E9" s="51"/>
      <c r="F9" s="51"/>
      <c r="G9" s="51"/>
      <c r="H9" s="51"/>
      <c r="I9" s="51"/>
    </row>
    <row r="10" spans="1:9" x14ac:dyDescent="0.25">
      <c r="B10" s="51"/>
      <c r="D10" s="51"/>
      <c r="E10" s="51"/>
      <c r="F10" s="51"/>
      <c r="G10" s="51"/>
      <c r="H10" s="51"/>
      <c r="I10" s="51"/>
    </row>
    <row r="11" spans="1:9" x14ac:dyDescent="0.25">
      <c r="B11" s="51"/>
      <c r="D11" s="51"/>
      <c r="E11" s="51"/>
      <c r="F11" s="51"/>
      <c r="G11" s="51"/>
      <c r="H11" s="51"/>
      <c r="I11" s="51"/>
    </row>
    <row r="12" spans="1:9" x14ac:dyDescent="0.25">
      <c r="B12" s="51"/>
      <c r="D12" s="51"/>
      <c r="E12" s="51"/>
      <c r="F12" s="51"/>
      <c r="G12" s="51"/>
      <c r="H12" s="51"/>
      <c r="I12" s="51"/>
    </row>
    <row r="13" spans="1:9" x14ac:dyDescent="0.25">
      <c r="B13" s="51"/>
      <c r="D13" s="51"/>
      <c r="E13" s="51"/>
      <c r="F13" s="51"/>
      <c r="G13" s="51"/>
      <c r="H13" s="51"/>
      <c r="I13" s="51"/>
    </row>
    <row r="14" spans="1:9" x14ac:dyDescent="0.25">
      <c r="B14" s="51"/>
      <c r="D14" s="51"/>
      <c r="E14" s="51"/>
      <c r="F14" s="51"/>
      <c r="G14" s="51"/>
      <c r="H14" s="51"/>
      <c r="I14" s="51"/>
    </row>
    <row r="15" spans="1:9" x14ac:dyDescent="0.25">
      <c r="B15" s="51"/>
      <c r="D15" s="51"/>
      <c r="E15" s="51"/>
      <c r="F15" s="51"/>
      <c r="G15" s="51"/>
      <c r="H15" s="51"/>
      <c r="I15" s="51"/>
    </row>
    <row r="16" spans="1:9" x14ac:dyDescent="0.25">
      <c r="B16" s="51"/>
      <c r="D16" s="51"/>
      <c r="E16" s="51"/>
      <c r="F16" s="51"/>
      <c r="G16" s="51"/>
      <c r="H16" s="51"/>
      <c r="I16" s="51"/>
    </row>
    <row r="17" spans="2:9" x14ac:dyDescent="0.25">
      <c r="B17" s="51"/>
      <c r="D17" s="51"/>
      <c r="E17" s="51"/>
      <c r="F17" s="51"/>
      <c r="G17" s="51"/>
      <c r="H17" s="51"/>
      <c r="I17" s="51"/>
    </row>
    <row r="18" spans="2:9" x14ac:dyDescent="0.25">
      <c r="B18" s="51"/>
      <c r="D18" s="51"/>
      <c r="E18" s="51"/>
      <c r="F18" s="51"/>
      <c r="G18" s="51"/>
      <c r="H18" s="51"/>
      <c r="I18" s="51"/>
    </row>
    <row r="19" spans="2:9" x14ac:dyDescent="0.25">
      <c r="B19" s="51"/>
      <c r="D19" s="51"/>
      <c r="E19" s="51"/>
      <c r="F19" s="51"/>
      <c r="G19" s="51"/>
      <c r="H19" s="51"/>
      <c r="I19" s="51"/>
    </row>
    <row r="20" spans="2:9" x14ac:dyDescent="0.25">
      <c r="B20" s="51"/>
      <c r="D20" s="51"/>
      <c r="E20" s="51"/>
      <c r="F20" s="51"/>
      <c r="G20" s="51"/>
      <c r="H20" s="51"/>
      <c r="I20" s="51"/>
    </row>
    <row r="21" spans="2:9" x14ac:dyDescent="0.25">
      <c r="B21" s="51"/>
      <c r="D21" s="51"/>
      <c r="E21" s="51"/>
      <c r="F21" s="51"/>
      <c r="G21" s="51"/>
      <c r="H21" s="51"/>
      <c r="I21" s="51"/>
    </row>
    <row r="22" spans="2:9" x14ac:dyDescent="0.25">
      <c r="B22" s="51"/>
      <c r="D22" s="51"/>
      <c r="E22" s="51"/>
      <c r="F22" s="51"/>
      <c r="G22" s="51"/>
      <c r="H22" s="51"/>
      <c r="I22" s="51"/>
    </row>
    <row r="23" spans="2:9" x14ac:dyDescent="0.25">
      <c r="B23" s="51"/>
      <c r="D23" s="51"/>
      <c r="E23" s="51"/>
      <c r="F23" s="51"/>
      <c r="G23" s="51"/>
      <c r="H23" s="51"/>
      <c r="I23" s="51"/>
    </row>
    <row r="24" spans="2:9" x14ac:dyDescent="0.25">
      <c r="B24" s="51"/>
      <c r="D24" s="51"/>
      <c r="E24" s="51"/>
      <c r="F24" s="51"/>
      <c r="G24" s="51"/>
      <c r="H24" s="51"/>
      <c r="I24" s="51"/>
    </row>
    <row r="25" spans="2:9" x14ac:dyDescent="0.25">
      <c r="B25" s="51"/>
      <c r="D25" s="51"/>
      <c r="E25" s="51"/>
      <c r="F25" s="51"/>
      <c r="G25" s="51"/>
      <c r="H25" s="51"/>
      <c r="I25" s="51"/>
    </row>
    <row r="26" spans="2:9" x14ac:dyDescent="0.25">
      <c r="B26" s="51"/>
      <c r="D26" s="51"/>
      <c r="E26" s="51"/>
      <c r="F26" s="51"/>
      <c r="G26" s="51"/>
      <c r="H26" s="51"/>
      <c r="I26" s="51"/>
    </row>
    <row r="27" spans="2:9" x14ac:dyDescent="0.25">
      <c r="B27" s="51"/>
      <c r="D27" s="51"/>
      <c r="E27" s="51"/>
      <c r="F27" s="51"/>
      <c r="G27" s="51"/>
      <c r="H27" s="51"/>
      <c r="I27" s="51"/>
    </row>
    <row r="28" spans="2:9" x14ac:dyDescent="0.25">
      <c r="B28" s="51"/>
      <c r="D28" s="51"/>
      <c r="E28" s="51"/>
      <c r="F28" s="51"/>
      <c r="G28" s="51"/>
      <c r="H28" s="51"/>
      <c r="I28" s="51"/>
    </row>
    <row r="29" spans="2:9" x14ac:dyDescent="0.25">
      <c r="B29" s="51"/>
      <c r="D29" s="51"/>
      <c r="E29" s="51"/>
      <c r="F29" s="51"/>
      <c r="G29" s="51"/>
      <c r="H29" s="51"/>
      <c r="I29" s="51"/>
    </row>
    <row r="30" spans="2:9" x14ac:dyDescent="0.25">
      <c r="B30" s="51"/>
      <c r="D30" s="51"/>
      <c r="E30" s="51"/>
      <c r="F30" s="51"/>
      <c r="G30" s="51"/>
      <c r="H30" s="51"/>
      <c r="I30" s="51"/>
    </row>
    <row r="31" spans="2:9" x14ac:dyDescent="0.25">
      <c r="B31" s="51"/>
      <c r="D31" s="51"/>
      <c r="E31" s="51"/>
      <c r="F31" s="51"/>
      <c r="G31" s="51"/>
      <c r="H31" s="51"/>
      <c r="I31" s="51"/>
    </row>
    <row r="32" spans="2:9" x14ac:dyDescent="0.25">
      <c r="B32" s="51"/>
      <c r="D32" s="51"/>
      <c r="E32" s="51"/>
      <c r="F32" s="51"/>
      <c r="G32" s="51"/>
      <c r="H32" s="51"/>
      <c r="I32" s="51"/>
    </row>
    <row r="33" spans="2:9" x14ac:dyDescent="0.25">
      <c r="B33" s="51"/>
      <c r="D33" s="51"/>
      <c r="E33" s="51"/>
      <c r="F33" s="51"/>
      <c r="G33" s="51"/>
      <c r="H33" s="51"/>
      <c r="I33" s="51"/>
    </row>
    <row r="34" spans="2:9" x14ac:dyDescent="0.25">
      <c r="B34" s="51"/>
      <c r="D34" s="51"/>
      <c r="E34" s="51"/>
      <c r="F34" s="51"/>
      <c r="G34" s="51"/>
      <c r="H34" s="51"/>
      <c r="I34" s="51"/>
    </row>
    <row r="35" spans="2:9" x14ac:dyDescent="0.25">
      <c r="B35" s="51"/>
      <c r="D35" s="51"/>
      <c r="E35" s="51"/>
      <c r="F35" s="51"/>
      <c r="G35" s="51"/>
      <c r="H35" s="51"/>
      <c r="I35" s="51"/>
    </row>
    <row r="36" spans="2:9" x14ac:dyDescent="0.25">
      <c r="B36" s="51"/>
      <c r="D36" s="51"/>
      <c r="E36" s="51"/>
      <c r="F36" s="51"/>
      <c r="G36" s="51"/>
      <c r="H36" s="51"/>
      <c r="I36" s="51"/>
    </row>
    <row r="37" spans="2:9" x14ac:dyDescent="0.25">
      <c r="B37" s="51"/>
      <c r="D37" s="51"/>
      <c r="E37" s="51"/>
      <c r="F37" s="51"/>
      <c r="G37" s="51"/>
      <c r="H37" s="51"/>
      <c r="I37" s="51"/>
    </row>
    <row r="38" spans="2:9" x14ac:dyDescent="0.25">
      <c r="B38" s="51"/>
      <c r="D38" s="51"/>
      <c r="E38" s="51"/>
      <c r="F38" s="51"/>
      <c r="G38" s="51"/>
      <c r="H38" s="51"/>
      <c r="I38" s="51"/>
    </row>
    <row r="39" spans="2:9" x14ac:dyDescent="0.25">
      <c r="B39" s="51"/>
      <c r="D39" s="51"/>
      <c r="E39" s="51"/>
      <c r="F39" s="51"/>
      <c r="G39" s="51"/>
      <c r="H39" s="51"/>
      <c r="I39" s="51"/>
    </row>
    <row r="40" spans="2:9" x14ac:dyDescent="0.25">
      <c r="B40" s="51"/>
      <c r="D40" s="51"/>
      <c r="E40" s="51"/>
      <c r="F40" s="51"/>
      <c r="G40" s="51"/>
      <c r="H40" s="51"/>
      <c r="I40" s="51"/>
    </row>
    <row r="41" spans="2:9" x14ac:dyDescent="0.25">
      <c r="B41" s="51"/>
      <c r="D41" s="51"/>
      <c r="E41" s="51"/>
      <c r="F41" s="51"/>
      <c r="G41" s="51"/>
      <c r="H41" s="51"/>
      <c r="I41" s="51"/>
    </row>
    <row r="42" spans="2:9" x14ac:dyDescent="0.25">
      <c r="B42" s="51"/>
      <c r="D42" s="51"/>
      <c r="E42" s="51"/>
      <c r="F42" s="51"/>
      <c r="G42" s="51"/>
      <c r="H42" s="51"/>
      <c r="I42" s="51"/>
    </row>
    <row r="43" spans="2:9" x14ac:dyDescent="0.25">
      <c r="B43" s="51"/>
      <c r="D43" s="51"/>
      <c r="E43" s="51"/>
      <c r="F43" s="51"/>
      <c r="G43" s="51"/>
      <c r="H43" s="51"/>
      <c r="I43" s="51"/>
    </row>
    <row r="44" spans="2:9" x14ac:dyDescent="0.25">
      <c r="B44" s="51"/>
      <c r="D44" s="51"/>
      <c r="E44" s="51"/>
      <c r="F44" s="51"/>
      <c r="G44" s="51"/>
      <c r="H44" s="51"/>
      <c r="I44" s="51"/>
    </row>
    <row r="45" spans="2:9" x14ac:dyDescent="0.25">
      <c r="B45" s="51"/>
      <c r="D45" s="51"/>
      <c r="E45" s="51"/>
      <c r="F45" s="51"/>
      <c r="G45" s="51"/>
      <c r="H45" s="51"/>
      <c r="I45" s="51"/>
    </row>
    <row r="46" spans="2:9" x14ac:dyDescent="0.25">
      <c r="B46" s="51"/>
      <c r="D46" s="51"/>
      <c r="E46" s="51"/>
      <c r="F46" s="51"/>
      <c r="G46" s="51"/>
      <c r="H46" s="51"/>
      <c r="I46" s="51"/>
    </row>
    <row r="47" spans="2:9" x14ac:dyDescent="0.25">
      <c r="B47" s="51"/>
      <c r="D47" s="51"/>
      <c r="E47" s="51"/>
      <c r="F47" s="51"/>
      <c r="G47" s="51"/>
      <c r="H47" s="51"/>
      <c r="I47" s="51"/>
    </row>
    <row r="48" spans="2:9" x14ac:dyDescent="0.25">
      <c r="B48" s="51"/>
      <c r="D48" s="51"/>
      <c r="E48" s="51"/>
      <c r="F48" s="51"/>
      <c r="G48" s="51"/>
      <c r="H48" s="51"/>
      <c r="I48" s="51"/>
    </row>
    <row r="49" spans="2:9" x14ac:dyDescent="0.25">
      <c r="B49" s="51"/>
      <c r="D49" s="51"/>
      <c r="E49" s="51"/>
      <c r="F49" s="51"/>
      <c r="G49" s="51"/>
      <c r="H49" s="51"/>
      <c r="I49" s="51"/>
    </row>
    <row r="50" spans="2:9" x14ac:dyDescent="0.25">
      <c r="B50" s="51"/>
      <c r="D50" s="51"/>
      <c r="E50" s="51"/>
      <c r="F50" s="51"/>
      <c r="G50" s="51"/>
      <c r="H50" s="51"/>
      <c r="I50" s="51"/>
    </row>
    <row r="51" spans="2:9" x14ac:dyDescent="0.25">
      <c r="B51" s="51"/>
      <c r="D51" s="51"/>
      <c r="E51" s="51"/>
      <c r="F51" s="51"/>
      <c r="G51" s="51"/>
      <c r="H51" s="51"/>
      <c r="I51" s="51"/>
    </row>
    <row r="52" spans="2:9" x14ac:dyDescent="0.25">
      <c r="B52" s="51"/>
      <c r="D52" s="51"/>
      <c r="E52" s="51"/>
      <c r="F52" s="51"/>
      <c r="G52" s="51"/>
      <c r="H52" s="51"/>
      <c r="I52" s="51"/>
    </row>
    <row r="53" spans="2:9" x14ac:dyDescent="0.25">
      <c r="B53" s="51"/>
      <c r="D53" s="51"/>
      <c r="E53" s="51"/>
      <c r="F53" s="51"/>
      <c r="G53" s="51"/>
      <c r="H53" s="51"/>
      <c r="I53" s="51"/>
    </row>
    <row r="54" spans="2:9" x14ac:dyDescent="0.25">
      <c r="B54" s="51"/>
      <c r="D54" s="51"/>
      <c r="E54" s="51"/>
      <c r="F54" s="51"/>
      <c r="G54" s="51"/>
      <c r="H54" s="51"/>
      <c r="I54" s="51"/>
    </row>
    <row r="55" spans="2:9" x14ac:dyDescent="0.25">
      <c r="B55" s="51"/>
      <c r="D55" s="51"/>
      <c r="E55" s="51"/>
      <c r="F55" s="51"/>
      <c r="G55" s="51"/>
      <c r="H55" s="51"/>
      <c r="I55" s="51"/>
    </row>
    <row r="56" spans="2:9" x14ac:dyDescent="0.25">
      <c r="B56" s="51"/>
      <c r="D56" s="51"/>
      <c r="E56" s="51"/>
      <c r="F56" s="51"/>
      <c r="G56" s="51"/>
      <c r="H56" s="51"/>
      <c r="I56" s="51"/>
    </row>
    <row r="57" spans="2:9" x14ac:dyDescent="0.25">
      <c r="B57" s="51"/>
      <c r="D57" s="51"/>
      <c r="E57" s="51"/>
      <c r="F57" s="51"/>
      <c r="G57" s="51"/>
      <c r="H57" s="51"/>
      <c r="I57" s="51"/>
    </row>
    <row r="58" spans="2:9" x14ac:dyDescent="0.25">
      <c r="B58" s="51"/>
      <c r="D58" s="51"/>
      <c r="E58" s="51"/>
      <c r="F58" s="51"/>
      <c r="G58" s="51"/>
      <c r="H58" s="51"/>
      <c r="I58" s="51"/>
    </row>
    <row r="59" spans="2:9" x14ac:dyDescent="0.25">
      <c r="B59" s="51"/>
      <c r="D59" s="51"/>
      <c r="E59" s="51"/>
      <c r="F59" s="51"/>
      <c r="G59" s="51"/>
      <c r="H59" s="51"/>
      <c r="I59" s="51"/>
    </row>
    <row r="60" spans="2:9" x14ac:dyDescent="0.25">
      <c r="B60" s="51"/>
      <c r="D60" s="51"/>
      <c r="E60" s="51"/>
      <c r="F60" s="51"/>
      <c r="G60" s="51"/>
      <c r="H60" s="51"/>
      <c r="I60" s="51"/>
    </row>
    <row r="61" spans="2:9" x14ac:dyDescent="0.25">
      <c r="B61" s="51"/>
      <c r="D61" s="51"/>
      <c r="E61" s="51"/>
      <c r="F61" s="51"/>
      <c r="G61" s="51"/>
      <c r="H61" s="51"/>
      <c r="I61" s="51"/>
    </row>
    <row r="62" spans="2:9" x14ac:dyDescent="0.25">
      <c r="B62" s="51"/>
      <c r="D62" s="51"/>
      <c r="E62" s="51"/>
      <c r="F62" s="51"/>
      <c r="G62" s="51"/>
      <c r="H62" s="51"/>
      <c r="I62" s="51"/>
    </row>
    <row r="63" spans="2:9" x14ac:dyDescent="0.25">
      <c r="B63" s="51"/>
      <c r="D63" s="51"/>
      <c r="E63" s="51"/>
      <c r="F63" s="51"/>
      <c r="G63" s="51"/>
      <c r="H63" s="51"/>
      <c r="I63" s="51"/>
    </row>
    <row r="64" spans="2:9" x14ac:dyDescent="0.25">
      <c r="B64" s="51"/>
      <c r="D64" s="51"/>
      <c r="E64" s="51"/>
      <c r="F64" s="51"/>
      <c r="G64" s="51"/>
      <c r="H64" s="51"/>
      <c r="I64" s="51"/>
    </row>
    <row r="65" spans="2:9" x14ac:dyDescent="0.25">
      <c r="B65" s="51"/>
      <c r="D65" s="51"/>
      <c r="E65" s="51"/>
      <c r="F65" s="51"/>
      <c r="G65" s="51"/>
      <c r="H65" s="51"/>
      <c r="I65" s="51"/>
    </row>
    <row r="66" spans="2:9" x14ac:dyDescent="0.25">
      <c r="B66" s="51"/>
      <c r="D66" s="51"/>
      <c r="E66" s="51"/>
      <c r="F66" s="51"/>
      <c r="G66" s="51"/>
      <c r="H66" s="51"/>
      <c r="I66" s="51"/>
    </row>
    <row r="67" spans="2:9" x14ac:dyDescent="0.25">
      <c r="B67" s="51"/>
      <c r="D67" s="51"/>
      <c r="E67" s="51"/>
      <c r="F67" s="51"/>
      <c r="G67" s="51"/>
      <c r="H67" s="51"/>
      <c r="I67" s="51"/>
    </row>
    <row r="68" spans="2:9" x14ac:dyDescent="0.25">
      <c r="B68" s="51"/>
      <c r="D68" s="51"/>
      <c r="E68" s="51"/>
      <c r="F68" s="51"/>
      <c r="G68" s="51"/>
      <c r="H68" s="51"/>
      <c r="I68" s="51"/>
    </row>
    <row r="69" spans="2:9" x14ac:dyDescent="0.25">
      <c r="B69" s="51"/>
      <c r="D69" s="51"/>
      <c r="E69" s="51"/>
      <c r="F69" s="51"/>
      <c r="G69" s="51"/>
      <c r="H69" s="51"/>
      <c r="I69" s="51"/>
    </row>
    <row r="70" spans="2:9" x14ac:dyDescent="0.25">
      <c r="B70" s="51"/>
      <c r="D70" s="51"/>
      <c r="E70" s="51"/>
      <c r="F70" s="51"/>
      <c r="G70" s="51"/>
      <c r="H70" s="51"/>
      <c r="I70" s="51"/>
    </row>
    <row r="71" spans="2:9" x14ac:dyDescent="0.25">
      <c r="B71" s="51"/>
      <c r="D71" s="51"/>
      <c r="E71" s="51"/>
      <c r="F71" s="51"/>
      <c r="G71" s="51"/>
      <c r="H71" s="51"/>
      <c r="I71" s="51"/>
    </row>
    <row r="72" spans="2:9" x14ac:dyDescent="0.25">
      <c r="B72" s="51"/>
      <c r="D72" s="51"/>
      <c r="E72" s="51"/>
      <c r="F72" s="51"/>
      <c r="G72" s="51"/>
      <c r="H72" s="51"/>
      <c r="I72" s="51"/>
    </row>
    <row r="73" spans="2:9" x14ac:dyDescent="0.25">
      <c r="B73" s="51"/>
      <c r="D73" s="51"/>
      <c r="E73" s="51"/>
      <c r="F73" s="51"/>
      <c r="G73" s="51"/>
      <c r="H73" s="51"/>
      <c r="I73" s="51"/>
    </row>
    <row r="74" spans="2:9" x14ac:dyDescent="0.25">
      <c r="B74" s="51"/>
      <c r="D74" s="51"/>
      <c r="E74" s="51"/>
      <c r="F74" s="51"/>
      <c r="G74" s="51"/>
      <c r="H74" s="51"/>
      <c r="I74" s="51"/>
    </row>
    <row r="75" spans="2:9" x14ac:dyDescent="0.25">
      <c r="B75" s="51"/>
      <c r="D75" s="51"/>
      <c r="E75" s="51"/>
      <c r="F75" s="51"/>
      <c r="G75" s="51"/>
      <c r="H75" s="51"/>
      <c r="I75" s="51"/>
    </row>
    <row r="76" spans="2:9" x14ac:dyDescent="0.25">
      <c r="B76" s="51"/>
      <c r="D76" s="51"/>
      <c r="E76" s="51"/>
      <c r="F76" s="51"/>
      <c r="G76" s="51"/>
      <c r="H76" s="51"/>
      <c r="I76" s="51"/>
    </row>
    <row r="77" spans="2:9" x14ac:dyDescent="0.25">
      <c r="B77" s="51"/>
      <c r="D77" s="51"/>
      <c r="E77" s="51"/>
      <c r="F77" s="51"/>
      <c r="G77" s="51"/>
      <c r="H77" s="51"/>
      <c r="I77" s="51"/>
    </row>
    <row r="78" spans="2:9" x14ac:dyDescent="0.25">
      <c r="B78" s="51"/>
      <c r="D78" s="51"/>
      <c r="E78" s="51"/>
      <c r="F78" s="51"/>
      <c r="G78" s="51"/>
      <c r="H78" s="51"/>
      <c r="I78" s="51"/>
    </row>
    <row r="79" spans="2:9" x14ac:dyDescent="0.25">
      <c r="B79" s="51"/>
      <c r="D79" s="51"/>
      <c r="E79" s="51"/>
      <c r="F79" s="51"/>
      <c r="G79" s="51"/>
      <c r="H79" s="51"/>
      <c r="I79" s="51"/>
    </row>
    <row r="80" spans="2:9" x14ac:dyDescent="0.25">
      <c r="B80" s="51"/>
      <c r="D80" s="51"/>
      <c r="E80" s="51"/>
      <c r="F80" s="51"/>
      <c r="G80" s="51"/>
      <c r="H80" s="51"/>
      <c r="I80" s="51"/>
    </row>
    <row r="81" spans="2:9" x14ac:dyDescent="0.25">
      <c r="B81" s="51"/>
      <c r="D81" s="51"/>
      <c r="E81" s="51"/>
      <c r="F81" s="51"/>
      <c r="G81" s="51"/>
      <c r="H81" s="51"/>
      <c r="I81" s="51"/>
    </row>
    <row r="82" spans="2:9" x14ac:dyDescent="0.25">
      <c r="B82" s="51"/>
      <c r="D82" s="51"/>
      <c r="E82" s="51"/>
      <c r="F82" s="51"/>
      <c r="G82" s="51"/>
      <c r="H82" s="51"/>
      <c r="I82" s="51"/>
    </row>
    <row r="83" spans="2:9" x14ac:dyDescent="0.25">
      <c r="B83" s="51"/>
      <c r="D83" s="51"/>
      <c r="E83" s="51"/>
      <c r="F83" s="51"/>
      <c r="G83" s="51"/>
      <c r="H83" s="51"/>
      <c r="I83" s="51"/>
    </row>
    <row r="84" spans="2:9" x14ac:dyDescent="0.25">
      <c r="B84" s="51"/>
      <c r="D84" s="51"/>
      <c r="E84" s="51"/>
      <c r="F84" s="51"/>
      <c r="G84" s="51"/>
      <c r="H84" s="51"/>
      <c r="I84" s="51"/>
    </row>
    <row r="85" spans="2:9" x14ac:dyDescent="0.25">
      <c r="B85" s="51"/>
      <c r="D85" s="51"/>
      <c r="E85" s="51"/>
      <c r="F85" s="51"/>
      <c r="G85" s="51"/>
      <c r="H85" s="51"/>
      <c r="I85" s="51"/>
    </row>
    <row r="86" spans="2:9" x14ac:dyDescent="0.25">
      <c r="B86" s="51"/>
      <c r="D86" s="51"/>
      <c r="E86" s="51"/>
      <c r="F86" s="51"/>
      <c r="G86" s="51"/>
      <c r="H86" s="51"/>
      <c r="I86" s="51"/>
    </row>
    <row r="87" spans="2:9" x14ac:dyDescent="0.25">
      <c r="B87" s="51"/>
      <c r="D87" s="51"/>
      <c r="E87" s="51"/>
      <c r="F87" s="51"/>
      <c r="G87" s="51"/>
      <c r="H87" s="51"/>
      <c r="I87" s="51"/>
    </row>
    <row r="88" spans="2:9" x14ac:dyDescent="0.25">
      <c r="B88" s="51"/>
      <c r="D88" s="51"/>
      <c r="E88" s="51"/>
      <c r="F88" s="51"/>
      <c r="G88" s="51"/>
      <c r="H88" s="51"/>
      <c r="I88" s="51"/>
    </row>
    <row r="89" spans="2:9" x14ac:dyDescent="0.25">
      <c r="B89" s="51"/>
      <c r="D89" s="51"/>
      <c r="E89" s="51"/>
      <c r="F89" s="51"/>
      <c r="G89" s="51"/>
      <c r="H89" s="51"/>
      <c r="I89" s="51"/>
    </row>
    <row r="90" spans="2:9" x14ac:dyDescent="0.25">
      <c r="B90" s="51"/>
      <c r="D90" s="51"/>
      <c r="E90" s="51"/>
      <c r="F90" s="51"/>
      <c r="G90" s="51"/>
      <c r="H90" s="51"/>
      <c r="I90" s="51"/>
    </row>
    <row r="91" spans="2:9" x14ac:dyDescent="0.25">
      <c r="B91" s="51"/>
      <c r="D91" s="51"/>
      <c r="E91" s="51"/>
      <c r="F91" s="51"/>
      <c r="G91" s="51"/>
      <c r="H91" s="51"/>
      <c r="I91" s="51"/>
    </row>
    <row r="92" spans="2:9" x14ac:dyDescent="0.25">
      <c r="B92" s="51"/>
      <c r="D92" s="51"/>
      <c r="E92" s="51"/>
      <c r="F92" s="51"/>
      <c r="G92" s="51"/>
      <c r="H92" s="51"/>
      <c r="I92" s="51"/>
    </row>
    <row r="93" spans="2:9" x14ac:dyDescent="0.25">
      <c r="B93" s="51"/>
      <c r="D93" s="51"/>
      <c r="E93" s="51"/>
      <c r="F93" s="51"/>
      <c r="G93" s="51"/>
      <c r="H93" s="51"/>
      <c r="I93" s="51"/>
    </row>
    <row r="94" spans="2:9" x14ac:dyDescent="0.25">
      <c r="B94" s="51"/>
      <c r="D94" s="51"/>
      <c r="E94" s="51"/>
      <c r="F94" s="51"/>
      <c r="G94" s="51"/>
      <c r="H94" s="51"/>
      <c r="I94" s="51"/>
    </row>
    <row r="95" spans="2:9" x14ac:dyDescent="0.25">
      <c r="B95" s="51"/>
      <c r="D95" s="51"/>
      <c r="E95" s="51"/>
      <c r="F95" s="51"/>
      <c r="G95" s="51"/>
      <c r="H95" s="51"/>
      <c r="I95" s="51"/>
    </row>
    <row r="96" spans="2:9" x14ac:dyDescent="0.25">
      <c r="B96" s="51"/>
      <c r="D96" s="51"/>
      <c r="E96" s="51"/>
      <c r="F96" s="51"/>
      <c r="G96" s="51"/>
      <c r="H96" s="51"/>
      <c r="I96" s="51"/>
    </row>
    <row r="97" spans="2:9" x14ac:dyDescent="0.25">
      <c r="B97" s="51"/>
      <c r="D97" s="51"/>
      <c r="E97" s="51"/>
      <c r="F97" s="51"/>
      <c r="G97" s="51"/>
      <c r="H97" s="51"/>
      <c r="I97" s="51"/>
    </row>
    <row r="98" spans="2:9" x14ac:dyDescent="0.25">
      <c r="B98" s="51"/>
      <c r="D98" s="51"/>
      <c r="E98" s="51"/>
      <c r="F98" s="51"/>
      <c r="G98" s="51"/>
      <c r="H98" s="51"/>
      <c r="I98" s="51"/>
    </row>
    <row r="99" spans="2:9" x14ac:dyDescent="0.25">
      <c r="B99" s="51"/>
      <c r="D99" s="51"/>
      <c r="E99" s="51"/>
      <c r="F99" s="51"/>
      <c r="G99" s="51"/>
      <c r="H99" s="51"/>
      <c r="I99" s="51"/>
    </row>
    <row r="100" spans="2:9" x14ac:dyDescent="0.25">
      <c r="B100" s="51"/>
      <c r="D100" s="51"/>
      <c r="E100" s="51"/>
      <c r="F100" s="51"/>
      <c r="G100" s="51"/>
      <c r="H100" s="51"/>
      <c r="I100" s="51"/>
    </row>
    <row r="101" spans="2:9" x14ac:dyDescent="0.25">
      <c r="B101" s="51"/>
      <c r="D101" s="51"/>
      <c r="E101" s="51"/>
      <c r="F101" s="51"/>
      <c r="G101" s="51"/>
      <c r="H101" s="51"/>
      <c r="I101" s="51"/>
    </row>
    <row r="102" spans="2:9" x14ac:dyDescent="0.25">
      <c r="B102" s="51"/>
      <c r="D102" s="51"/>
      <c r="E102" s="51"/>
      <c r="F102" s="51"/>
      <c r="G102" s="51"/>
      <c r="H102" s="51"/>
      <c r="I102" s="51"/>
    </row>
    <row r="103" spans="2:9" x14ac:dyDescent="0.25">
      <c r="B103" s="51"/>
      <c r="D103" s="51"/>
      <c r="E103" s="51"/>
      <c r="F103" s="51"/>
      <c r="G103" s="51"/>
      <c r="H103" s="51"/>
      <c r="I103" s="51"/>
    </row>
    <row r="104" spans="2:9" x14ac:dyDescent="0.25">
      <c r="B104" s="51"/>
      <c r="D104" s="51"/>
      <c r="E104" s="51"/>
      <c r="F104" s="51"/>
      <c r="G104" s="51"/>
      <c r="H104" s="51"/>
      <c r="I104" s="51"/>
    </row>
    <row r="105" spans="2:9" x14ac:dyDescent="0.25">
      <c r="B105" s="51"/>
      <c r="D105" s="51"/>
      <c r="E105" s="51"/>
      <c r="F105" s="51"/>
      <c r="G105" s="51"/>
      <c r="H105" s="51"/>
      <c r="I105" s="51"/>
    </row>
    <row r="106" spans="2:9" x14ac:dyDescent="0.25">
      <c r="B106" s="51"/>
      <c r="D106" s="51"/>
      <c r="E106" s="51"/>
      <c r="F106" s="51"/>
      <c r="G106" s="51"/>
      <c r="H106" s="51"/>
      <c r="I106" s="51"/>
    </row>
    <row r="107" spans="2:9" x14ac:dyDescent="0.25">
      <c r="B107" s="51"/>
      <c r="D107" s="51"/>
      <c r="E107" s="51"/>
      <c r="F107" s="51"/>
      <c r="G107" s="51"/>
      <c r="H107" s="51"/>
      <c r="I107" s="51"/>
    </row>
    <row r="108" spans="2:9" x14ac:dyDescent="0.25">
      <c r="B108" s="51"/>
      <c r="D108" s="51"/>
      <c r="E108" s="51"/>
      <c r="F108" s="51"/>
      <c r="G108" s="51"/>
      <c r="H108" s="51"/>
      <c r="I108" s="51"/>
    </row>
    <row r="109" spans="2:9" x14ac:dyDescent="0.25">
      <c r="B109" s="51"/>
      <c r="D109" s="51"/>
      <c r="E109" s="51"/>
      <c r="F109" s="51"/>
      <c r="G109" s="51"/>
      <c r="H109" s="51"/>
      <c r="I109" s="51"/>
    </row>
    <row r="110" spans="2:9" x14ac:dyDescent="0.25">
      <c r="B110" s="51"/>
      <c r="D110" s="51"/>
      <c r="E110" s="51"/>
      <c r="F110" s="51"/>
      <c r="G110" s="51"/>
      <c r="H110" s="51"/>
      <c r="I110" s="51"/>
    </row>
    <row r="111" spans="2:9" x14ac:dyDescent="0.25">
      <c r="B111" s="51"/>
      <c r="D111" s="51"/>
      <c r="E111" s="51"/>
      <c r="F111" s="51"/>
      <c r="G111" s="51"/>
      <c r="H111" s="51"/>
      <c r="I111" s="51"/>
    </row>
    <row r="112" spans="2:9" x14ac:dyDescent="0.25">
      <c r="B112" s="51"/>
      <c r="D112" s="51"/>
      <c r="E112" s="51"/>
      <c r="F112" s="51"/>
      <c r="G112" s="51"/>
      <c r="H112" s="51"/>
      <c r="I112" s="51"/>
    </row>
    <row r="113" spans="2:9" x14ac:dyDescent="0.25">
      <c r="B113" s="51"/>
      <c r="D113" s="51"/>
      <c r="E113" s="51"/>
      <c r="F113" s="51"/>
      <c r="G113" s="51"/>
      <c r="H113" s="51"/>
      <c r="I113" s="51"/>
    </row>
    <row r="114" spans="2:9" x14ac:dyDescent="0.25">
      <c r="B114" s="51"/>
      <c r="D114" s="51"/>
      <c r="E114" s="51"/>
      <c r="F114" s="51"/>
      <c r="G114" s="51"/>
      <c r="H114" s="51"/>
      <c r="I114" s="51"/>
    </row>
    <row r="115" spans="2:9" x14ac:dyDescent="0.25">
      <c r="B115" s="51"/>
      <c r="D115" s="51"/>
      <c r="E115" s="51"/>
      <c r="F115" s="51"/>
      <c r="G115" s="51"/>
      <c r="H115" s="51"/>
      <c r="I115" s="51"/>
    </row>
    <row r="116" spans="2:9" x14ac:dyDescent="0.25">
      <c r="B116" s="51"/>
      <c r="D116" s="51"/>
      <c r="E116" s="51"/>
      <c r="F116" s="51"/>
      <c r="G116" s="51"/>
      <c r="H116" s="51"/>
      <c r="I116" s="51"/>
    </row>
    <row r="117" spans="2:9" x14ac:dyDescent="0.25">
      <c r="B117" s="51"/>
      <c r="D117" s="51"/>
      <c r="E117" s="51"/>
      <c r="F117" s="51"/>
      <c r="G117" s="51"/>
      <c r="H117" s="51"/>
      <c r="I117" s="51"/>
    </row>
    <row r="118" spans="2:9" x14ac:dyDescent="0.25">
      <c r="B118" s="51"/>
      <c r="D118" s="51"/>
      <c r="E118" s="51"/>
      <c r="F118" s="51"/>
      <c r="G118" s="51"/>
      <c r="H118" s="51"/>
      <c r="I118" s="51"/>
    </row>
    <row r="119" spans="2:9" x14ac:dyDescent="0.25">
      <c r="B119" s="51"/>
      <c r="D119" s="51"/>
      <c r="E119" s="51"/>
      <c r="F119" s="51"/>
      <c r="G119" s="51"/>
      <c r="H119" s="51"/>
      <c r="I119" s="51"/>
    </row>
    <row r="120" spans="2:9" x14ac:dyDescent="0.25">
      <c r="B120" s="51"/>
      <c r="D120" s="51"/>
      <c r="E120" s="51"/>
      <c r="F120" s="51"/>
      <c r="G120" s="51"/>
      <c r="H120" s="51"/>
      <c r="I120" s="51"/>
    </row>
    <row r="121" spans="2:9" x14ac:dyDescent="0.25">
      <c r="B121" s="51"/>
      <c r="D121" s="51"/>
      <c r="E121" s="51"/>
      <c r="F121" s="51"/>
      <c r="G121" s="51"/>
      <c r="H121" s="51"/>
      <c r="I121" s="51"/>
    </row>
    <row r="122" spans="2:9" x14ac:dyDescent="0.25">
      <c r="B122" s="51"/>
      <c r="D122" s="51"/>
      <c r="E122" s="51"/>
      <c r="F122" s="51"/>
      <c r="G122" s="51"/>
      <c r="H122" s="51"/>
      <c r="I122" s="51"/>
    </row>
    <row r="123" spans="2:9" x14ac:dyDescent="0.25">
      <c r="B123" s="51"/>
      <c r="D123" s="51"/>
      <c r="E123" s="51"/>
      <c r="F123" s="51"/>
      <c r="G123" s="51"/>
      <c r="H123" s="51"/>
      <c r="I123" s="51"/>
    </row>
    <row r="124" spans="2:9" x14ac:dyDescent="0.25">
      <c r="B124" s="51"/>
      <c r="D124" s="51"/>
      <c r="E124" s="51"/>
      <c r="F124" s="51"/>
      <c r="G124" s="51"/>
      <c r="H124" s="51"/>
      <c r="I124" s="51"/>
    </row>
    <row r="125" spans="2:9" x14ac:dyDescent="0.25">
      <c r="B125" s="51"/>
      <c r="D125" s="51"/>
      <c r="E125" s="51"/>
      <c r="F125" s="51"/>
      <c r="G125" s="51"/>
      <c r="H125" s="51"/>
      <c r="I125" s="51"/>
    </row>
    <row r="126" spans="2:9" x14ac:dyDescent="0.25">
      <c r="B126" s="51"/>
      <c r="D126" s="51"/>
      <c r="E126" s="51"/>
      <c r="F126" s="51"/>
      <c r="G126" s="51"/>
      <c r="H126" s="51"/>
      <c r="I126" s="51"/>
    </row>
    <row r="127" spans="2:9" x14ac:dyDescent="0.25">
      <c r="B127" s="51"/>
      <c r="D127" s="51"/>
      <c r="E127" s="51"/>
      <c r="F127" s="51"/>
      <c r="G127" s="51"/>
      <c r="H127" s="51"/>
      <c r="I127" s="51"/>
    </row>
    <row r="128" spans="2:9" x14ac:dyDescent="0.25">
      <c r="B128" s="51"/>
      <c r="D128" s="51"/>
      <c r="E128" s="51"/>
      <c r="F128" s="51"/>
      <c r="G128" s="51"/>
      <c r="H128" s="51"/>
      <c r="I128" s="51"/>
    </row>
    <row r="129" spans="2:9" x14ac:dyDescent="0.25">
      <c r="B129" s="51"/>
      <c r="D129" s="51"/>
      <c r="E129" s="51"/>
      <c r="F129" s="51"/>
      <c r="G129" s="51"/>
      <c r="H129" s="51"/>
      <c r="I129" s="51"/>
    </row>
    <row r="130" spans="2:9" x14ac:dyDescent="0.25">
      <c r="B130" s="51"/>
      <c r="D130" s="51"/>
      <c r="E130" s="51"/>
      <c r="F130" s="51"/>
      <c r="G130" s="51"/>
      <c r="H130" s="51"/>
      <c r="I130" s="51"/>
    </row>
    <row r="131" spans="2:9" x14ac:dyDescent="0.25">
      <c r="B131" s="51"/>
      <c r="D131" s="51"/>
      <c r="E131" s="51"/>
      <c r="F131" s="51"/>
      <c r="G131" s="51"/>
      <c r="H131" s="51"/>
      <c r="I131" s="51"/>
    </row>
    <row r="132" spans="2:9" x14ac:dyDescent="0.25">
      <c r="B132" s="51"/>
      <c r="D132" s="51"/>
      <c r="E132" s="51"/>
      <c r="F132" s="51"/>
      <c r="G132" s="51"/>
      <c r="H132" s="51"/>
      <c r="I132" s="51"/>
    </row>
    <row r="133" spans="2:9" x14ac:dyDescent="0.25">
      <c r="B133" s="51"/>
      <c r="D133" s="51"/>
      <c r="E133" s="51"/>
      <c r="F133" s="51"/>
      <c r="G133" s="51"/>
      <c r="H133" s="51"/>
      <c r="I133" s="51"/>
    </row>
    <row r="134" spans="2:9" x14ac:dyDescent="0.25">
      <c r="B134" s="51"/>
      <c r="D134" s="51"/>
      <c r="E134" s="51"/>
      <c r="F134" s="51"/>
      <c r="G134" s="51"/>
      <c r="H134" s="51"/>
      <c r="I134" s="51"/>
    </row>
    <row r="135" spans="2:9" x14ac:dyDescent="0.25">
      <c r="B135" s="51"/>
      <c r="D135" s="51"/>
      <c r="E135" s="51"/>
      <c r="F135" s="51"/>
      <c r="G135" s="51"/>
      <c r="H135" s="51"/>
      <c r="I135" s="51"/>
    </row>
    <row r="136" spans="2:9" x14ac:dyDescent="0.25">
      <c r="B136" s="51"/>
      <c r="D136" s="51"/>
      <c r="E136" s="51"/>
      <c r="F136" s="51"/>
      <c r="G136" s="51"/>
      <c r="H136" s="51"/>
      <c r="I136" s="51"/>
    </row>
    <row r="137" spans="2:9" x14ac:dyDescent="0.25">
      <c r="B137" s="51"/>
      <c r="D137" s="51"/>
      <c r="E137" s="51"/>
      <c r="F137" s="51"/>
      <c r="G137" s="51"/>
      <c r="H137" s="51"/>
      <c r="I137" s="51"/>
    </row>
    <row r="138" spans="2:9" x14ac:dyDescent="0.25">
      <c r="B138" s="51"/>
      <c r="D138" s="51"/>
      <c r="E138" s="51"/>
      <c r="F138" s="51"/>
      <c r="G138" s="51"/>
      <c r="H138" s="51"/>
      <c r="I138" s="51"/>
    </row>
    <row r="139" spans="2:9" x14ac:dyDescent="0.25">
      <c r="B139" s="51"/>
      <c r="D139" s="51"/>
      <c r="E139" s="51"/>
      <c r="F139" s="51"/>
      <c r="G139" s="51"/>
      <c r="H139" s="51"/>
      <c r="I139" s="51"/>
    </row>
    <row r="140" spans="2:9" x14ac:dyDescent="0.25">
      <c r="B140" s="51"/>
      <c r="D140" s="51"/>
      <c r="E140" s="51"/>
      <c r="F140" s="51"/>
      <c r="G140" s="51"/>
      <c r="H140" s="51"/>
      <c r="I140" s="51"/>
    </row>
    <row r="141" spans="2:9" x14ac:dyDescent="0.25">
      <c r="B141" s="51"/>
      <c r="D141" s="51"/>
      <c r="E141" s="51"/>
      <c r="F141" s="51"/>
      <c r="G141" s="51"/>
      <c r="H141" s="51"/>
      <c r="I141" s="51"/>
    </row>
    <row r="142" spans="2:9" x14ac:dyDescent="0.25">
      <c r="B142" s="51"/>
      <c r="D142" s="51"/>
      <c r="E142" s="51"/>
      <c r="F142" s="51"/>
      <c r="G142" s="51"/>
      <c r="H142" s="51"/>
      <c r="I142" s="51"/>
    </row>
    <row r="143" spans="2:9" x14ac:dyDescent="0.25">
      <c r="B143" s="51"/>
      <c r="D143" s="51"/>
      <c r="E143" s="51"/>
      <c r="F143" s="51"/>
      <c r="G143" s="51"/>
      <c r="H143" s="51"/>
      <c r="I143" s="51"/>
    </row>
    <row r="144" spans="2:9" x14ac:dyDescent="0.25">
      <c r="B144" s="51"/>
      <c r="D144" s="51"/>
      <c r="E144" s="51"/>
      <c r="F144" s="51"/>
      <c r="G144" s="51"/>
      <c r="H144" s="51"/>
      <c r="I144" s="51"/>
    </row>
    <row r="145" spans="2:9" x14ac:dyDescent="0.25">
      <c r="B145" s="51"/>
      <c r="D145" s="51"/>
      <c r="E145" s="51"/>
      <c r="F145" s="51"/>
      <c r="G145" s="51"/>
      <c r="H145" s="51"/>
      <c r="I145" s="51"/>
    </row>
    <row r="146" spans="2:9" x14ac:dyDescent="0.25">
      <c r="B146" s="51"/>
      <c r="D146" s="51"/>
      <c r="E146" s="51"/>
      <c r="F146" s="51"/>
      <c r="G146" s="51"/>
      <c r="H146" s="51"/>
      <c r="I146" s="51"/>
    </row>
    <row r="147" spans="2:9" x14ac:dyDescent="0.25">
      <c r="B147" s="51"/>
      <c r="D147" s="51"/>
      <c r="E147" s="51"/>
      <c r="F147" s="51"/>
      <c r="G147" s="51"/>
      <c r="H147" s="51"/>
      <c r="I147" s="51"/>
    </row>
    <row r="148" spans="2:9" x14ac:dyDescent="0.25">
      <c r="B148" s="51"/>
      <c r="D148" s="51"/>
      <c r="E148" s="51"/>
      <c r="F148" s="51"/>
      <c r="G148" s="51"/>
      <c r="H148" s="51"/>
      <c r="I148" s="51"/>
    </row>
    <row r="149" spans="2:9" x14ac:dyDescent="0.25">
      <c r="B149" s="51"/>
      <c r="D149" s="51"/>
      <c r="E149" s="51"/>
      <c r="F149" s="51"/>
      <c r="G149" s="51"/>
      <c r="H149" s="51"/>
      <c r="I149" s="51"/>
    </row>
    <row r="150" spans="2:9" x14ac:dyDescent="0.25">
      <c r="B150" s="51"/>
      <c r="D150" s="51"/>
      <c r="E150" s="51"/>
      <c r="F150" s="51"/>
      <c r="G150" s="51"/>
      <c r="H150" s="51"/>
      <c r="I150" s="51"/>
    </row>
    <row r="151" spans="2:9" x14ac:dyDescent="0.25">
      <c r="B151" s="51"/>
      <c r="D151" s="51"/>
      <c r="E151" s="51"/>
      <c r="F151" s="51"/>
      <c r="G151" s="51"/>
      <c r="H151" s="51"/>
      <c r="I151" s="51"/>
    </row>
    <row r="152" spans="2:9" x14ac:dyDescent="0.25">
      <c r="B152" s="51"/>
      <c r="D152" s="51"/>
      <c r="E152" s="51"/>
      <c r="F152" s="51"/>
      <c r="G152" s="51"/>
      <c r="H152" s="51"/>
      <c r="I152" s="51"/>
    </row>
    <row r="153" spans="2:9" x14ac:dyDescent="0.25">
      <c r="B153" s="51"/>
      <c r="D153" s="51"/>
      <c r="E153" s="51"/>
      <c r="F153" s="51"/>
      <c r="G153" s="51"/>
      <c r="H153" s="51"/>
      <c r="I153" s="51"/>
    </row>
    <row r="154" spans="2:9" x14ac:dyDescent="0.25">
      <c r="B154" s="51"/>
      <c r="D154" s="51"/>
      <c r="E154" s="51"/>
      <c r="F154" s="51"/>
      <c r="G154" s="51"/>
      <c r="H154" s="51"/>
      <c r="I154" s="51"/>
    </row>
    <row r="155" spans="2:9" x14ac:dyDescent="0.25">
      <c r="B155" s="51"/>
      <c r="D155" s="51"/>
      <c r="E155" s="51"/>
      <c r="F155" s="51"/>
      <c r="G155" s="51"/>
      <c r="H155" s="51"/>
      <c r="I155" s="51"/>
    </row>
    <row r="156" spans="2:9" x14ac:dyDescent="0.25">
      <c r="B156" s="51"/>
      <c r="D156" s="51"/>
      <c r="E156" s="51"/>
      <c r="F156" s="51"/>
      <c r="G156" s="51"/>
      <c r="H156" s="51"/>
      <c r="I156" s="51"/>
    </row>
    <row r="157" spans="2:9" x14ac:dyDescent="0.25">
      <c r="B157" s="51"/>
      <c r="D157" s="51"/>
      <c r="E157" s="51"/>
      <c r="F157" s="51"/>
      <c r="G157" s="51"/>
      <c r="H157" s="51"/>
      <c r="I157" s="51"/>
    </row>
    <row r="158" spans="2:9" x14ac:dyDescent="0.25">
      <c r="B158" s="51"/>
      <c r="D158" s="51"/>
      <c r="E158" s="51"/>
      <c r="F158" s="51"/>
      <c r="G158" s="51"/>
      <c r="H158" s="51"/>
      <c r="I158" s="51"/>
    </row>
    <row r="159" spans="2:9" x14ac:dyDescent="0.25">
      <c r="B159" s="51"/>
      <c r="D159" s="51"/>
      <c r="E159" s="51"/>
      <c r="F159" s="51"/>
      <c r="G159" s="51"/>
      <c r="H159" s="51"/>
      <c r="I159" s="51"/>
    </row>
    <row r="160" spans="2:9" x14ac:dyDescent="0.25">
      <c r="B160" s="51"/>
      <c r="D160" s="51"/>
      <c r="E160" s="51"/>
      <c r="F160" s="51"/>
      <c r="G160" s="51"/>
      <c r="H160" s="51"/>
      <c r="I160" s="51"/>
    </row>
    <row r="161" spans="2:9" x14ac:dyDescent="0.25">
      <c r="B161" s="51"/>
      <c r="D161" s="51"/>
      <c r="E161" s="51"/>
      <c r="F161" s="51"/>
      <c r="G161" s="51"/>
      <c r="H161" s="51"/>
      <c r="I161" s="51"/>
    </row>
    <row r="162" spans="2:9" x14ac:dyDescent="0.25">
      <c r="B162" s="51"/>
      <c r="D162" s="51"/>
      <c r="E162" s="51"/>
      <c r="F162" s="51"/>
      <c r="G162" s="51"/>
      <c r="H162" s="51"/>
      <c r="I162" s="51"/>
    </row>
    <row r="163" spans="2:9" x14ac:dyDescent="0.25">
      <c r="B163" s="51"/>
      <c r="D163" s="51"/>
      <c r="E163" s="51"/>
      <c r="F163" s="51"/>
      <c r="G163" s="51"/>
      <c r="H163" s="51"/>
      <c r="I163" s="51"/>
    </row>
    <row r="164" spans="2:9" x14ac:dyDescent="0.25">
      <c r="B164" s="51"/>
      <c r="D164" s="51"/>
      <c r="E164" s="51"/>
      <c r="F164" s="51"/>
      <c r="G164" s="51"/>
      <c r="H164" s="51"/>
      <c r="I164" s="51"/>
    </row>
    <row r="165" spans="2:9" x14ac:dyDescent="0.25">
      <c r="B165" s="51"/>
      <c r="D165" s="51"/>
      <c r="E165" s="51"/>
      <c r="F165" s="51"/>
      <c r="G165" s="51"/>
      <c r="H165" s="51"/>
      <c r="I165" s="51"/>
    </row>
    <row r="166" spans="2:9" x14ac:dyDescent="0.25">
      <c r="B166" s="51"/>
      <c r="D166" s="51"/>
      <c r="E166" s="51"/>
      <c r="F166" s="51"/>
      <c r="G166" s="51"/>
      <c r="H166" s="51"/>
      <c r="I166" s="51"/>
    </row>
    <row r="167" spans="2:9" x14ac:dyDescent="0.25">
      <c r="B167" s="51"/>
      <c r="D167" s="51"/>
      <c r="E167" s="51"/>
      <c r="F167" s="51"/>
      <c r="G167" s="51"/>
      <c r="H167" s="51"/>
      <c r="I167" s="51"/>
    </row>
    <row r="168" spans="2:9" x14ac:dyDescent="0.25">
      <c r="B168" s="51"/>
      <c r="D168" s="51"/>
      <c r="E168" s="51"/>
      <c r="F168" s="51"/>
      <c r="G168" s="51"/>
      <c r="H168" s="51"/>
      <c r="I168" s="51"/>
    </row>
    <row r="169" spans="2:9" x14ac:dyDescent="0.25">
      <c r="B169" s="51"/>
      <c r="D169" s="51"/>
      <c r="E169" s="51"/>
      <c r="F169" s="51"/>
      <c r="G169" s="51"/>
      <c r="H169" s="51"/>
      <c r="I169" s="51"/>
    </row>
    <row r="170" spans="2:9" x14ac:dyDescent="0.25">
      <c r="B170" s="51"/>
      <c r="D170" s="51"/>
      <c r="E170" s="51"/>
      <c r="F170" s="51"/>
      <c r="G170" s="51"/>
      <c r="H170" s="51"/>
      <c r="I170" s="51"/>
    </row>
    <row r="171" spans="2:9" x14ac:dyDescent="0.25">
      <c r="B171" s="51"/>
      <c r="D171" s="51"/>
      <c r="E171" s="51"/>
      <c r="F171" s="51"/>
      <c r="G171" s="51"/>
      <c r="H171" s="51"/>
      <c r="I171" s="51"/>
    </row>
    <row r="172" spans="2:9" x14ac:dyDescent="0.25">
      <c r="B172" s="51"/>
      <c r="D172" s="51"/>
      <c r="E172" s="51"/>
      <c r="F172" s="51"/>
      <c r="G172" s="51"/>
      <c r="H172" s="51"/>
      <c r="I172" s="51"/>
    </row>
    <row r="173" spans="2:9" x14ac:dyDescent="0.25">
      <c r="B173" s="51"/>
      <c r="D173" s="51"/>
      <c r="E173" s="51"/>
      <c r="F173" s="51"/>
      <c r="G173" s="51"/>
      <c r="H173" s="51"/>
      <c r="I173" s="51"/>
    </row>
    <row r="174" spans="2:9" x14ac:dyDescent="0.25">
      <c r="B174" s="51"/>
      <c r="D174" s="51"/>
      <c r="E174" s="51"/>
      <c r="F174" s="51"/>
      <c r="G174" s="51"/>
      <c r="H174" s="51"/>
      <c r="I174" s="51"/>
    </row>
    <row r="175" spans="2:9" x14ac:dyDescent="0.25">
      <c r="B175" s="51"/>
      <c r="D175" s="51"/>
      <c r="E175" s="51"/>
      <c r="F175" s="51"/>
      <c r="G175" s="51"/>
      <c r="H175" s="51"/>
      <c r="I175" s="51"/>
    </row>
    <row r="176" spans="2:9" x14ac:dyDescent="0.25">
      <c r="B176" s="51"/>
      <c r="D176" s="51"/>
      <c r="E176" s="51"/>
      <c r="F176" s="51"/>
      <c r="G176" s="51"/>
      <c r="H176" s="51"/>
      <c r="I176" s="51"/>
    </row>
    <row r="177" spans="2:9" x14ac:dyDescent="0.25">
      <c r="B177" s="51"/>
      <c r="D177" s="51"/>
      <c r="E177" s="51"/>
      <c r="F177" s="51"/>
      <c r="G177" s="51"/>
      <c r="H177" s="51"/>
      <c r="I177" s="51"/>
    </row>
    <row r="178" spans="2:9" x14ac:dyDescent="0.25">
      <c r="B178" s="51"/>
      <c r="D178" s="51"/>
      <c r="E178" s="51"/>
      <c r="F178" s="51"/>
      <c r="G178" s="51"/>
      <c r="H178" s="51"/>
      <c r="I178" s="51"/>
    </row>
    <row r="179" spans="2:9" x14ac:dyDescent="0.25">
      <c r="B179" s="51"/>
      <c r="D179" s="51"/>
      <c r="E179" s="51"/>
      <c r="F179" s="51"/>
      <c r="G179" s="51"/>
      <c r="H179" s="51"/>
      <c r="I179" s="51"/>
    </row>
    <row r="180" spans="2:9" x14ac:dyDescent="0.25">
      <c r="B180" s="51"/>
      <c r="D180" s="51"/>
      <c r="E180" s="51"/>
      <c r="F180" s="51"/>
      <c r="G180" s="51"/>
      <c r="H180" s="51"/>
      <c r="I180" s="51"/>
    </row>
    <row r="181" spans="2:9" x14ac:dyDescent="0.25">
      <c r="B181" s="51"/>
      <c r="D181" s="51"/>
      <c r="E181" s="51"/>
      <c r="F181" s="51"/>
      <c r="G181" s="51"/>
      <c r="H181" s="51"/>
      <c r="I181" s="51"/>
    </row>
    <row r="182" spans="2:9" x14ac:dyDescent="0.25">
      <c r="B182" s="51"/>
      <c r="D182" s="51"/>
      <c r="E182" s="51"/>
      <c r="F182" s="51"/>
      <c r="G182" s="51"/>
      <c r="H182" s="51"/>
      <c r="I182" s="51"/>
    </row>
    <row r="183" spans="2:9" x14ac:dyDescent="0.25">
      <c r="B183" s="51"/>
      <c r="D183" s="51"/>
      <c r="E183" s="51"/>
      <c r="F183" s="51"/>
      <c r="G183" s="51"/>
      <c r="H183" s="51"/>
      <c r="I183" s="51"/>
    </row>
    <row r="184" spans="2:9" x14ac:dyDescent="0.25">
      <c r="B184" s="51"/>
      <c r="D184" s="51"/>
      <c r="E184" s="51"/>
      <c r="F184" s="51"/>
      <c r="G184" s="51"/>
      <c r="H184" s="51"/>
      <c r="I184" s="51"/>
    </row>
    <row r="185" spans="2:9" x14ac:dyDescent="0.25">
      <c r="B185" s="51"/>
      <c r="D185" s="51"/>
      <c r="E185" s="51"/>
      <c r="F185" s="51"/>
      <c r="G185" s="51"/>
      <c r="H185" s="51"/>
      <c r="I185" s="51"/>
    </row>
    <row r="186" spans="2:9" x14ac:dyDescent="0.25">
      <c r="B186" s="51"/>
      <c r="D186" s="51"/>
      <c r="E186" s="51"/>
      <c r="F186" s="51"/>
      <c r="G186" s="51"/>
      <c r="H186" s="51"/>
      <c r="I186" s="51"/>
    </row>
    <row r="187" spans="2:9" x14ac:dyDescent="0.25">
      <c r="B187" s="51"/>
      <c r="D187" s="51"/>
      <c r="E187" s="51"/>
      <c r="F187" s="51"/>
      <c r="G187" s="51"/>
      <c r="H187" s="51"/>
      <c r="I187" s="51"/>
    </row>
    <row r="188" spans="2:9" x14ac:dyDescent="0.25">
      <c r="B188" s="51"/>
      <c r="D188" s="51"/>
      <c r="E188" s="51"/>
      <c r="F188" s="51"/>
      <c r="G188" s="51"/>
      <c r="H188" s="51"/>
      <c r="I188" s="51"/>
    </row>
    <row r="189" spans="2:9" x14ac:dyDescent="0.25">
      <c r="B189" s="51"/>
      <c r="D189" s="51"/>
      <c r="E189" s="51"/>
      <c r="F189" s="51"/>
      <c r="G189" s="51"/>
      <c r="H189" s="51"/>
      <c r="I189" s="51"/>
    </row>
    <row r="190" spans="2:9" x14ac:dyDescent="0.25">
      <c r="B190" s="51"/>
      <c r="D190" s="51"/>
      <c r="E190" s="51"/>
      <c r="F190" s="51"/>
      <c r="G190" s="51"/>
      <c r="H190" s="51"/>
      <c r="I190" s="51"/>
    </row>
    <row r="191" spans="2:9" x14ac:dyDescent="0.25">
      <c r="B191" s="51"/>
      <c r="D191" s="51"/>
      <c r="E191" s="51"/>
      <c r="F191" s="51"/>
      <c r="G191" s="51"/>
      <c r="H191" s="51"/>
      <c r="I191" s="51"/>
    </row>
    <row r="192" spans="2:9" x14ac:dyDescent="0.25">
      <c r="B192" s="51"/>
      <c r="D192" s="51"/>
      <c r="E192" s="51"/>
      <c r="F192" s="51"/>
      <c r="G192" s="51"/>
      <c r="H192" s="51"/>
      <c r="I192" s="51"/>
    </row>
    <row r="193" spans="2:9" x14ac:dyDescent="0.25">
      <c r="B193" s="51"/>
      <c r="D193" s="51"/>
      <c r="E193" s="51"/>
      <c r="F193" s="51"/>
      <c r="G193" s="51"/>
      <c r="H193" s="51"/>
      <c r="I193" s="51"/>
    </row>
    <row r="194" spans="2:9" x14ac:dyDescent="0.25">
      <c r="B194" s="51"/>
      <c r="D194" s="51"/>
      <c r="E194" s="51"/>
      <c r="F194" s="51"/>
      <c r="G194" s="51"/>
      <c r="H194" s="51"/>
      <c r="I194" s="51"/>
    </row>
    <row r="195" spans="2:9" x14ac:dyDescent="0.25">
      <c r="B195" s="51"/>
      <c r="D195" s="51"/>
      <c r="E195" s="51"/>
      <c r="F195" s="51"/>
      <c r="G195" s="51"/>
      <c r="H195" s="51"/>
      <c r="I195" s="51"/>
    </row>
    <row r="196" spans="2:9" x14ac:dyDescent="0.25">
      <c r="B196" s="51"/>
      <c r="D196" s="51"/>
      <c r="E196" s="51"/>
      <c r="F196" s="51"/>
      <c r="G196" s="51"/>
      <c r="H196" s="51"/>
      <c r="I196" s="51"/>
    </row>
    <row r="197" spans="2:9" x14ac:dyDescent="0.25">
      <c r="B197" s="51"/>
      <c r="D197" s="51"/>
      <c r="E197" s="51"/>
      <c r="F197" s="51"/>
      <c r="G197" s="51"/>
      <c r="H197" s="51"/>
      <c r="I197" s="51"/>
    </row>
    <row r="198" spans="2:9" x14ac:dyDescent="0.25">
      <c r="B198" s="51"/>
      <c r="D198" s="51"/>
      <c r="E198" s="51"/>
      <c r="F198" s="51"/>
      <c r="G198" s="51"/>
      <c r="H198" s="51"/>
      <c r="I198" s="51"/>
    </row>
    <row r="199" spans="2:9" x14ac:dyDescent="0.25">
      <c r="B199" s="51"/>
      <c r="D199" s="51"/>
      <c r="E199" s="51"/>
      <c r="F199" s="51"/>
      <c r="G199" s="51"/>
      <c r="H199" s="51"/>
      <c r="I199" s="51"/>
    </row>
    <row r="200" spans="2:9" x14ac:dyDescent="0.25">
      <c r="B200" s="51"/>
      <c r="D200" s="51"/>
      <c r="E200" s="51"/>
      <c r="F200" s="51"/>
      <c r="G200" s="51"/>
      <c r="H200" s="51"/>
      <c r="I200" s="51"/>
    </row>
    <row r="201" spans="2:9" x14ac:dyDescent="0.25">
      <c r="B201" s="51"/>
      <c r="D201" s="51"/>
      <c r="E201" s="51"/>
      <c r="F201" s="51"/>
      <c r="G201" s="51"/>
      <c r="H201" s="51"/>
      <c r="I201" s="51"/>
    </row>
    <row r="202" spans="2:9" x14ac:dyDescent="0.25">
      <c r="B202" s="51"/>
      <c r="D202" s="51"/>
      <c r="E202" s="51"/>
      <c r="F202" s="51"/>
      <c r="G202" s="51"/>
      <c r="H202" s="51"/>
      <c r="I202" s="51"/>
    </row>
    <row r="203" spans="2:9" x14ac:dyDescent="0.25">
      <c r="B203" s="51"/>
      <c r="D203" s="51"/>
      <c r="E203" s="51"/>
      <c r="F203" s="51"/>
      <c r="G203" s="51"/>
      <c r="H203" s="51"/>
      <c r="I203" s="51"/>
    </row>
    <row r="204" spans="2:9" x14ac:dyDescent="0.25">
      <c r="B204" s="51"/>
      <c r="D204" s="51"/>
      <c r="E204" s="51"/>
      <c r="F204" s="51"/>
      <c r="G204" s="51"/>
      <c r="H204" s="51"/>
      <c r="I204" s="51"/>
    </row>
    <row r="205" spans="2:9" x14ac:dyDescent="0.25">
      <c r="B205" s="51"/>
      <c r="D205" s="51"/>
      <c r="E205" s="51"/>
      <c r="F205" s="51"/>
      <c r="G205" s="51"/>
      <c r="H205" s="51"/>
      <c r="I205" s="51"/>
    </row>
    <row r="206" spans="2:9" x14ac:dyDescent="0.25">
      <c r="B206" s="51"/>
      <c r="D206" s="51"/>
      <c r="E206" s="51"/>
      <c r="F206" s="51"/>
      <c r="G206" s="51"/>
      <c r="H206" s="51"/>
      <c r="I206" s="51"/>
    </row>
    <row r="207" spans="2:9" x14ac:dyDescent="0.25">
      <c r="B207" s="51"/>
      <c r="D207" s="51"/>
      <c r="E207" s="51"/>
      <c r="F207" s="51"/>
      <c r="G207" s="51"/>
      <c r="H207" s="51"/>
      <c r="I207" s="51"/>
    </row>
    <row r="208" spans="2:9" x14ac:dyDescent="0.25">
      <c r="B208" s="51"/>
      <c r="D208" s="51"/>
      <c r="E208" s="51"/>
      <c r="F208" s="51"/>
      <c r="G208" s="51"/>
      <c r="H208" s="51"/>
      <c r="I208" s="51"/>
    </row>
    <row r="209" spans="2:9" x14ac:dyDescent="0.25">
      <c r="B209" s="51"/>
      <c r="D209" s="51"/>
      <c r="E209" s="51"/>
      <c r="F209" s="51"/>
      <c r="G209" s="51"/>
      <c r="H209" s="51"/>
      <c r="I209" s="51"/>
    </row>
    <row r="210" spans="2:9" x14ac:dyDescent="0.25">
      <c r="B210" s="51"/>
      <c r="D210" s="51"/>
      <c r="E210" s="51"/>
      <c r="F210" s="51"/>
      <c r="G210" s="51"/>
      <c r="H210" s="51"/>
      <c r="I210" s="51"/>
    </row>
    <row r="211" spans="2:9" x14ac:dyDescent="0.25">
      <c r="B211" s="51"/>
      <c r="D211" s="51"/>
      <c r="E211" s="51"/>
      <c r="F211" s="51"/>
      <c r="G211" s="51"/>
      <c r="H211" s="51"/>
      <c r="I211" s="51"/>
    </row>
    <row r="212" spans="2:9" x14ac:dyDescent="0.25">
      <c r="B212" s="51"/>
      <c r="D212" s="51"/>
      <c r="E212" s="51"/>
      <c r="F212" s="51"/>
      <c r="G212" s="51"/>
      <c r="H212" s="51"/>
      <c r="I212" s="51"/>
    </row>
    <row r="213" spans="2:9" x14ac:dyDescent="0.25">
      <c r="B213" s="51"/>
      <c r="D213" s="51"/>
      <c r="E213" s="51"/>
      <c r="F213" s="51"/>
      <c r="G213" s="51"/>
      <c r="H213" s="51"/>
      <c r="I213" s="51"/>
    </row>
    <row r="214" spans="2:9" x14ac:dyDescent="0.25">
      <c r="B214" s="51"/>
      <c r="D214" s="51"/>
      <c r="E214" s="51"/>
      <c r="F214" s="51"/>
      <c r="G214" s="51"/>
      <c r="H214" s="51"/>
      <c r="I214" s="51"/>
    </row>
    <row r="215" spans="2:9" x14ac:dyDescent="0.25">
      <c r="B215" s="51"/>
      <c r="D215" s="51"/>
      <c r="E215" s="51"/>
      <c r="F215" s="51"/>
      <c r="G215" s="51"/>
      <c r="H215" s="51"/>
      <c r="I215" s="51"/>
    </row>
    <row r="216" spans="2:9" x14ac:dyDescent="0.25">
      <c r="B216" s="51"/>
      <c r="D216" s="51"/>
      <c r="E216" s="51"/>
      <c r="F216" s="51"/>
      <c r="G216" s="51"/>
      <c r="H216" s="51"/>
      <c r="I216" s="51"/>
    </row>
    <row r="217" spans="2:9" x14ac:dyDescent="0.25">
      <c r="B217" s="51"/>
      <c r="D217" s="51"/>
      <c r="E217" s="51"/>
      <c r="F217" s="51"/>
      <c r="G217" s="51"/>
      <c r="H217" s="51"/>
      <c r="I217" s="51"/>
    </row>
    <row r="218" spans="2:9" x14ac:dyDescent="0.25">
      <c r="B218" s="51"/>
      <c r="D218" s="51"/>
      <c r="E218" s="51"/>
      <c r="F218" s="51"/>
      <c r="G218" s="51"/>
      <c r="H218" s="51"/>
      <c r="I218" s="51"/>
    </row>
    <row r="219" spans="2:9" x14ac:dyDescent="0.25">
      <c r="B219" s="51"/>
      <c r="D219" s="51"/>
      <c r="E219" s="51"/>
      <c r="F219" s="51"/>
      <c r="G219" s="51"/>
      <c r="H219" s="51"/>
      <c r="I219" s="51"/>
    </row>
    <row r="220" spans="2:9" x14ac:dyDescent="0.25">
      <c r="B220" s="51"/>
      <c r="D220" s="51"/>
      <c r="E220" s="51"/>
      <c r="F220" s="51"/>
      <c r="G220" s="51"/>
      <c r="H220" s="51"/>
      <c r="I220" s="51"/>
    </row>
    <row r="221" spans="2:9" x14ac:dyDescent="0.25">
      <c r="B221" s="51"/>
      <c r="D221" s="51"/>
      <c r="E221" s="51"/>
      <c r="F221" s="51"/>
      <c r="G221" s="51"/>
      <c r="H221" s="51"/>
      <c r="I221" s="51"/>
    </row>
    <row r="222" spans="2:9" x14ac:dyDescent="0.25">
      <c r="B222" s="51"/>
      <c r="D222" s="51"/>
      <c r="E222" s="51"/>
      <c r="F222" s="51"/>
      <c r="G222" s="51"/>
      <c r="H222" s="51"/>
      <c r="I222" s="51"/>
    </row>
    <row r="223" spans="2:9" x14ac:dyDescent="0.25">
      <c r="B223" s="51"/>
      <c r="D223" s="51"/>
      <c r="E223" s="51"/>
      <c r="F223" s="51"/>
      <c r="G223" s="51"/>
      <c r="H223" s="51"/>
      <c r="I223" s="51"/>
    </row>
    <row r="224" spans="2:9" x14ac:dyDescent="0.25">
      <c r="B224" s="51"/>
      <c r="D224" s="51"/>
      <c r="E224" s="51"/>
      <c r="F224" s="51"/>
      <c r="G224" s="51"/>
      <c r="H224" s="51"/>
      <c r="I224" s="51"/>
    </row>
    <row r="225" spans="2:9" x14ac:dyDescent="0.25">
      <c r="B225" s="51"/>
      <c r="D225" s="51"/>
      <c r="E225" s="51"/>
      <c r="F225" s="51"/>
      <c r="G225" s="51"/>
      <c r="H225" s="51"/>
      <c r="I225" s="51"/>
    </row>
    <row r="226" spans="2:9" x14ac:dyDescent="0.25">
      <c r="B226" s="51"/>
      <c r="D226" s="51"/>
      <c r="E226" s="51"/>
      <c r="F226" s="51"/>
      <c r="G226" s="51"/>
      <c r="H226" s="51"/>
      <c r="I226" s="51"/>
    </row>
    <row r="227" spans="2:9" x14ac:dyDescent="0.25">
      <c r="B227" s="51"/>
      <c r="D227" s="51"/>
      <c r="E227" s="51"/>
      <c r="F227" s="51"/>
      <c r="G227" s="51"/>
      <c r="H227" s="51"/>
      <c r="I227" s="51"/>
    </row>
    <row r="228" spans="2:9" x14ac:dyDescent="0.25">
      <c r="B228" s="51"/>
      <c r="D228" s="51"/>
      <c r="E228" s="51"/>
      <c r="F228" s="51"/>
      <c r="G228" s="51"/>
      <c r="H228" s="51"/>
      <c r="I228" s="51"/>
    </row>
    <row r="229" spans="2:9" x14ac:dyDescent="0.25">
      <c r="B229" s="51"/>
      <c r="D229" s="51"/>
      <c r="E229" s="51"/>
      <c r="F229" s="51"/>
      <c r="G229" s="51"/>
      <c r="H229" s="51"/>
      <c r="I229" s="51"/>
    </row>
    <row r="230" spans="2:9" x14ac:dyDescent="0.25">
      <c r="B230" s="51"/>
      <c r="D230" s="51"/>
      <c r="E230" s="51"/>
      <c r="F230" s="51"/>
      <c r="G230" s="51"/>
      <c r="H230" s="51"/>
      <c r="I230" s="51"/>
    </row>
    <row r="231" spans="2:9" x14ac:dyDescent="0.25">
      <c r="B231" s="51"/>
      <c r="D231" s="51"/>
      <c r="E231" s="51"/>
      <c r="F231" s="51"/>
      <c r="G231" s="51"/>
      <c r="H231" s="51"/>
      <c r="I231" s="51"/>
    </row>
    <row r="232" spans="2:9" x14ac:dyDescent="0.25">
      <c r="B232" s="51"/>
      <c r="D232" s="51"/>
      <c r="E232" s="51"/>
      <c r="F232" s="51"/>
      <c r="G232" s="51"/>
      <c r="H232" s="51"/>
      <c r="I232" s="51"/>
    </row>
    <row r="233" spans="2:9" x14ac:dyDescent="0.25">
      <c r="B233" s="51"/>
      <c r="D233" s="51"/>
      <c r="E233" s="51"/>
      <c r="F233" s="51"/>
      <c r="G233" s="51"/>
      <c r="H233" s="51"/>
      <c r="I233" s="51"/>
    </row>
    <row r="234" spans="2:9" x14ac:dyDescent="0.25">
      <c r="B234" s="51"/>
      <c r="D234" s="51"/>
      <c r="E234" s="51"/>
      <c r="F234" s="51"/>
      <c r="G234" s="51"/>
      <c r="H234" s="51"/>
      <c r="I234" s="51"/>
    </row>
    <row r="235" spans="2:9" x14ac:dyDescent="0.25">
      <c r="B235" s="51"/>
      <c r="D235" s="51"/>
      <c r="E235" s="51"/>
      <c r="F235" s="51"/>
      <c r="G235" s="51"/>
      <c r="H235" s="51"/>
      <c r="I235" s="51"/>
    </row>
    <row r="236" spans="2:9" x14ac:dyDescent="0.25">
      <c r="B236" s="51"/>
      <c r="D236" s="51"/>
      <c r="E236" s="51"/>
      <c r="F236" s="51"/>
      <c r="G236" s="51"/>
      <c r="H236" s="51"/>
      <c r="I236" s="51"/>
    </row>
    <row r="237" spans="2:9" x14ac:dyDescent="0.25">
      <c r="B237" s="51"/>
      <c r="D237" s="51"/>
      <c r="E237" s="51"/>
      <c r="F237" s="51"/>
      <c r="G237" s="51"/>
      <c r="H237" s="51"/>
      <c r="I237" s="51"/>
    </row>
    <row r="238" spans="2:9" x14ac:dyDescent="0.25">
      <c r="B238" s="51"/>
      <c r="D238" s="51"/>
      <c r="E238" s="51"/>
      <c r="F238" s="51"/>
      <c r="G238" s="51"/>
      <c r="H238" s="51"/>
      <c r="I238" s="51"/>
    </row>
    <row r="239" spans="2:9" x14ac:dyDescent="0.25">
      <c r="B239" s="51"/>
      <c r="D239" s="51"/>
      <c r="E239" s="51"/>
      <c r="F239" s="51"/>
      <c r="G239" s="51"/>
      <c r="H239" s="51"/>
      <c r="I239" s="51"/>
    </row>
    <row r="240" spans="2:9" x14ac:dyDescent="0.25">
      <c r="B240" s="51"/>
      <c r="D240" s="51"/>
      <c r="E240" s="51"/>
      <c r="F240" s="51"/>
      <c r="G240" s="51"/>
      <c r="H240" s="51"/>
      <c r="I240" s="51"/>
    </row>
    <row r="241" spans="2:9" x14ac:dyDescent="0.25">
      <c r="B241" s="51"/>
      <c r="D241" s="51"/>
      <c r="E241" s="51"/>
      <c r="F241" s="51"/>
      <c r="G241" s="51"/>
      <c r="H241" s="51"/>
      <c r="I241" s="51"/>
    </row>
    <row r="242" spans="2:9" x14ac:dyDescent="0.25">
      <c r="B242" s="51"/>
      <c r="D242" s="51"/>
      <c r="E242" s="51"/>
      <c r="F242" s="51"/>
      <c r="G242" s="51"/>
      <c r="H242" s="51"/>
      <c r="I242" s="51"/>
    </row>
    <row r="243" spans="2:9" x14ac:dyDescent="0.25">
      <c r="B243" s="51"/>
      <c r="D243" s="51"/>
      <c r="E243" s="51"/>
      <c r="F243" s="51"/>
      <c r="G243" s="51"/>
      <c r="H243" s="51"/>
      <c r="I243" s="51"/>
    </row>
    <row r="244" spans="2:9" x14ac:dyDescent="0.25">
      <c r="B244" s="51"/>
      <c r="D244" s="51"/>
      <c r="E244" s="51"/>
      <c r="F244" s="51"/>
      <c r="G244" s="51"/>
      <c r="H244" s="51"/>
      <c r="I244" s="51"/>
    </row>
    <row r="245" spans="2:9" x14ac:dyDescent="0.25">
      <c r="B245" s="51"/>
      <c r="D245" s="51"/>
      <c r="E245" s="51"/>
      <c r="F245" s="51"/>
      <c r="G245" s="51"/>
      <c r="H245" s="51"/>
      <c r="I245" s="51"/>
    </row>
    <row r="246" spans="2:9" x14ac:dyDescent="0.25">
      <c r="B246" s="51"/>
      <c r="D246" s="51"/>
      <c r="E246" s="51"/>
      <c r="F246" s="51"/>
      <c r="G246" s="51"/>
      <c r="H246" s="51"/>
      <c r="I246" s="51"/>
    </row>
    <row r="247" spans="2:9" x14ac:dyDescent="0.25">
      <c r="B247" s="51"/>
      <c r="D247" s="51"/>
      <c r="E247" s="51"/>
      <c r="F247" s="51"/>
      <c r="G247" s="51"/>
      <c r="H247" s="51"/>
      <c r="I247" s="51"/>
    </row>
    <row r="248" spans="2:9" x14ac:dyDescent="0.25">
      <c r="B248" s="51"/>
      <c r="D248" s="51"/>
      <c r="E248" s="51"/>
      <c r="F248" s="51"/>
      <c r="G248" s="51"/>
      <c r="H248" s="51"/>
      <c r="I248" s="51"/>
    </row>
    <row r="249" spans="2:9" x14ac:dyDescent="0.25">
      <c r="B249" s="51"/>
      <c r="D249" s="51"/>
      <c r="E249" s="51"/>
      <c r="F249" s="51"/>
      <c r="G249" s="51"/>
      <c r="H249" s="51"/>
      <c r="I249" s="51"/>
    </row>
    <row r="250" spans="2:9" x14ac:dyDescent="0.25">
      <c r="B250" s="51"/>
      <c r="D250" s="51"/>
      <c r="E250" s="51"/>
      <c r="F250" s="51"/>
      <c r="G250" s="51"/>
      <c r="H250" s="51"/>
      <c r="I250" s="51"/>
    </row>
    <row r="251" spans="2:9" x14ac:dyDescent="0.25">
      <c r="B251" s="51"/>
      <c r="D251" s="51"/>
      <c r="E251" s="51"/>
      <c r="F251" s="51"/>
      <c r="G251" s="51"/>
      <c r="H251" s="51"/>
      <c r="I251" s="51"/>
    </row>
    <row r="252" spans="2:9" x14ac:dyDescent="0.25">
      <c r="B252" s="51"/>
      <c r="D252" s="51"/>
      <c r="E252" s="51"/>
      <c r="F252" s="51"/>
      <c r="G252" s="51"/>
      <c r="H252" s="51"/>
      <c r="I252" s="51"/>
    </row>
    <row r="253" spans="2:9" x14ac:dyDescent="0.25">
      <c r="B253" s="51"/>
      <c r="D253" s="51"/>
      <c r="E253" s="51"/>
      <c r="F253" s="51"/>
      <c r="G253" s="51"/>
      <c r="H253" s="51"/>
      <c r="I253" s="51"/>
    </row>
    <row r="254" spans="2:9" x14ac:dyDescent="0.25">
      <c r="B254" s="51"/>
      <c r="D254" s="51"/>
      <c r="E254" s="51"/>
      <c r="F254" s="51"/>
      <c r="G254" s="51"/>
      <c r="H254" s="51"/>
      <c r="I254" s="51"/>
    </row>
    <row r="255" spans="2:9" x14ac:dyDescent="0.25">
      <c r="B255" s="51"/>
      <c r="D255" s="51"/>
      <c r="E255" s="51"/>
      <c r="F255" s="51"/>
      <c r="G255" s="51"/>
      <c r="H255" s="51"/>
      <c r="I255" s="51"/>
    </row>
    <row r="256" spans="2:9" x14ac:dyDescent="0.25">
      <c r="B256" s="51"/>
      <c r="D256" s="51"/>
      <c r="E256" s="51"/>
      <c r="F256" s="51"/>
      <c r="G256" s="51"/>
      <c r="H256" s="51"/>
      <c r="I256" s="51"/>
    </row>
    <row r="257" spans="2:9" x14ac:dyDescent="0.25">
      <c r="B257" s="51"/>
      <c r="D257" s="51"/>
      <c r="E257" s="51"/>
      <c r="F257" s="51"/>
      <c r="G257" s="51"/>
      <c r="H257" s="51"/>
      <c r="I257" s="51"/>
    </row>
    <row r="258" spans="2:9" x14ac:dyDescent="0.25">
      <c r="B258" s="51"/>
      <c r="D258" s="51"/>
      <c r="E258" s="51"/>
      <c r="F258" s="51"/>
      <c r="G258" s="51"/>
      <c r="H258" s="51"/>
      <c r="I258" s="51"/>
    </row>
    <row r="259" spans="2:9" x14ac:dyDescent="0.25">
      <c r="B259" s="51"/>
      <c r="D259" s="51"/>
      <c r="E259" s="51"/>
      <c r="F259" s="51"/>
      <c r="G259" s="51"/>
      <c r="H259" s="51"/>
      <c r="I259" s="51"/>
    </row>
    <row r="260" spans="2:9" x14ac:dyDescent="0.25">
      <c r="B260" s="51"/>
      <c r="D260" s="51"/>
      <c r="E260" s="51"/>
      <c r="F260" s="51"/>
      <c r="G260" s="51"/>
      <c r="H260" s="51"/>
      <c r="I260" s="51"/>
    </row>
    <row r="261" spans="2:9" x14ac:dyDescent="0.25">
      <c r="B261" s="51"/>
      <c r="D261" s="51"/>
      <c r="E261" s="51"/>
      <c r="F261" s="51"/>
      <c r="G261" s="51"/>
      <c r="H261" s="51"/>
      <c r="I261" s="51"/>
    </row>
    <row r="262" spans="2:9" x14ac:dyDescent="0.25">
      <c r="B262" s="51"/>
      <c r="D262" s="51"/>
      <c r="E262" s="51"/>
      <c r="F262" s="51"/>
      <c r="G262" s="51"/>
      <c r="H262" s="51"/>
      <c r="I262" s="51"/>
    </row>
    <row r="263" spans="2:9" x14ac:dyDescent="0.25">
      <c r="B263" s="51"/>
      <c r="D263" s="51"/>
      <c r="E263" s="51"/>
      <c r="F263" s="51"/>
      <c r="G263" s="51"/>
      <c r="H263" s="51"/>
      <c r="I263" s="51"/>
    </row>
    <row r="264" spans="2:9" x14ac:dyDescent="0.25">
      <c r="B264" s="51"/>
      <c r="D264" s="51"/>
      <c r="E264" s="51"/>
      <c r="F264" s="51"/>
      <c r="G264" s="51"/>
      <c r="H264" s="51"/>
      <c r="I264" s="51"/>
    </row>
    <row r="265" spans="2:9" x14ac:dyDescent="0.25">
      <c r="B265" s="51"/>
      <c r="D265" s="51"/>
      <c r="E265" s="51"/>
      <c r="F265" s="51"/>
      <c r="G265" s="51"/>
      <c r="H265" s="51"/>
      <c r="I265" s="51"/>
    </row>
    <row r="266" spans="2:9" x14ac:dyDescent="0.25">
      <c r="B266" s="51"/>
      <c r="D266" s="51"/>
      <c r="E266" s="51"/>
      <c r="F266" s="51"/>
      <c r="G266" s="51"/>
      <c r="H266" s="51"/>
      <c r="I266" s="51"/>
    </row>
    <row r="267" spans="2:9" x14ac:dyDescent="0.25">
      <c r="B267" s="51"/>
      <c r="D267" s="51"/>
      <c r="E267" s="51"/>
      <c r="F267" s="51"/>
      <c r="G267" s="51"/>
      <c r="H267" s="51"/>
      <c r="I267" s="51"/>
    </row>
    <row r="268" spans="2:9" x14ac:dyDescent="0.25">
      <c r="B268" s="51"/>
      <c r="D268" s="51"/>
      <c r="E268" s="51"/>
      <c r="F268" s="51"/>
      <c r="G268" s="51"/>
      <c r="H268" s="51"/>
      <c r="I268" s="51"/>
    </row>
    <row r="269" spans="2:9" x14ac:dyDescent="0.25">
      <c r="B269" s="51"/>
      <c r="D269" s="51"/>
      <c r="E269" s="51"/>
      <c r="F269" s="51"/>
      <c r="G269" s="51"/>
      <c r="H269" s="51"/>
      <c r="I269" s="51"/>
    </row>
    <row r="270" spans="2:9" x14ac:dyDescent="0.25">
      <c r="B270" s="51"/>
      <c r="D270" s="51"/>
      <c r="E270" s="51"/>
      <c r="F270" s="51"/>
      <c r="G270" s="51"/>
      <c r="H270" s="51"/>
      <c r="I270" s="51"/>
    </row>
    <row r="271" spans="2:9" x14ac:dyDescent="0.25">
      <c r="B271" s="51"/>
      <c r="D271" s="51"/>
      <c r="E271" s="51"/>
      <c r="F271" s="51"/>
      <c r="G271" s="51"/>
      <c r="H271" s="51"/>
      <c r="I271" s="51"/>
    </row>
    <row r="272" spans="2:9" x14ac:dyDescent="0.25">
      <c r="B272" s="51"/>
      <c r="D272" s="51"/>
      <c r="E272" s="51"/>
      <c r="F272" s="51"/>
      <c r="G272" s="51"/>
      <c r="H272" s="51"/>
      <c r="I272" s="51"/>
    </row>
    <row r="273" spans="2:9" x14ac:dyDescent="0.25">
      <c r="B273" s="51"/>
      <c r="D273" s="51"/>
      <c r="E273" s="51"/>
      <c r="F273" s="51"/>
      <c r="G273" s="51"/>
      <c r="H273" s="51"/>
      <c r="I273" s="51"/>
    </row>
    <row r="274" spans="2:9" x14ac:dyDescent="0.25">
      <c r="B274" s="51"/>
      <c r="D274" s="51"/>
      <c r="E274" s="51"/>
      <c r="F274" s="51"/>
      <c r="G274" s="51"/>
      <c r="H274" s="51"/>
      <c r="I274" s="51"/>
    </row>
    <row r="275" spans="2:9" x14ac:dyDescent="0.25">
      <c r="B275" s="51"/>
      <c r="D275" s="51"/>
      <c r="E275" s="51"/>
      <c r="F275" s="51"/>
      <c r="G275" s="51"/>
      <c r="H275" s="51"/>
      <c r="I275" s="51"/>
    </row>
    <row r="276" spans="2:9" x14ac:dyDescent="0.25">
      <c r="B276" s="51"/>
      <c r="D276" s="51"/>
      <c r="E276" s="51"/>
      <c r="F276" s="51"/>
      <c r="G276" s="51"/>
      <c r="H276" s="51"/>
      <c r="I276" s="51"/>
    </row>
    <row r="277" spans="2:9" x14ac:dyDescent="0.25">
      <c r="B277" s="51"/>
      <c r="D277" s="51"/>
      <c r="E277" s="51"/>
      <c r="F277" s="51"/>
      <c r="G277" s="51"/>
      <c r="H277" s="51"/>
      <c r="I277" s="51"/>
    </row>
    <row r="278" spans="2:9" x14ac:dyDescent="0.25">
      <c r="B278" s="51"/>
      <c r="D278" s="51"/>
      <c r="E278" s="51"/>
      <c r="F278" s="51"/>
      <c r="G278" s="51"/>
      <c r="H278" s="51"/>
      <c r="I278" s="51"/>
    </row>
    <row r="279" spans="2:9" x14ac:dyDescent="0.25">
      <c r="B279" s="51"/>
      <c r="D279" s="51"/>
      <c r="E279" s="51"/>
      <c r="F279" s="51"/>
      <c r="G279" s="51"/>
      <c r="H279" s="51"/>
      <c r="I279" s="51"/>
    </row>
    <row r="280" spans="2:9" x14ac:dyDescent="0.25">
      <c r="B280" s="51"/>
      <c r="D280" s="51"/>
      <c r="E280" s="51"/>
      <c r="F280" s="51"/>
      <c r="G280" s="51"/>
      <c r="H280" s="51"/>
      <c r="I280" s="51"/>
    </row>
    <row r="281" spans="2:9" x14ac:dyDescent="0.25">
      <c r="B281" s="51"/>
      <c r="D281" s="51"/>
      <c r="E281" s="51"/>
      <c r="F281" s="51"/>
      <c r="G281" s="51"/>
      <c r="H281" s="51"/>
      <c r="I281" s="51"/>
    </row>
    <row r="282" spans="2:9" x14ac:dyDescent="0.25">
      <c r="B282" s="51"/>
      <c r="D282" s="51"/>
      <c r="E282" s="51"/>
      <c r="F282" s="51"/>
      <c r="G282" s="51"/>
      <c r="H282" s="51"/>
      <c r="I282" s="51"/>
    </row>
    <row r="283" spans="2:9" x14ac:dyDescent="0.25">
      <c r="B283" s="51"/>
      <c r="D283" s="51"/>
      <c r="E283" s="51"/>
      <c r="F283" s="51"/>
      <c r="G283" s="51"/>
      <c r="H283" s="51"/>
      <c r="I283" s="51"/>
    </row>
    <row r="284" spans="2:9" x14ac:dyDescent="0.25">
      <c r="B284" s="51"/>
      <c r="D284" s="51"/>
      <c r="E284" s="51"/>
      <c r="F284" s="51"/>
      <c r="G284" s="51"/>
      <c r="H284" s="51"/>
      <c r="I284" s="51"/>
    </row>
    <row r="285" spans="2:9" x14ac:dyDescent="0.25">
      <c r="B285" s="51"/>
      <c r="D285" s="51"/>
      <c r="E285" s="51"/>
      <c r="F285" s="51"/>
      <c r="G285" s="51"/>
      <c r="H285" s="51"/>
      <c r="I285" s="51"/>
    </row>
    <row r="286" spans="2:9" x14ac:dyDescent="0.25">
      <c r="B286" s="51"/>
      <c r="D286" s="51"/>
      <c r="E286" s="51"/>
      <c r="F286" s="51"/>
      <c r="G286" s="51"/>
      <c r="H286" s="51"/>
      <c r="I286" s="51"/>
    </row>
    <row r="287" spans="2:9" x14ac:dyDescent="0.25">
      <c r="B287" s="51"/>
      <c r="D287" s="51"/>
      <c r="E287" s="51"/>
      <c r="F287" s="51"/>
      <c r="G287" s="51"/>
      <c r="H287" s="51"/>
      <c r="I287" s="51"/>
    </row>
    <row r="288" spans="2:9" x14ac:dyDescent="0.25">
      <c r="B288" s="51"/>
      <c r="D288" s="51"/>
      <c r="E288" s="51"/>
      <c r="F288" s="51"/>
      <c r="G288" s="51"/>
      <c r="H288" s="51"/>
      <c r="I288" s="51"/>
    </row>
    <row r="289" spans="2:9" x14ac:dyDescent="0.25">
      <c r="B289" s="51"/>
      <c r="D289" s="51"/>
      <c r="E289" s="51"/>
      <c r="F289" s="51"/>
      <c r="G289" s="51"/>
      <c r="H289" s="51"/>
      <c r="I289" s="51"/>
    </row>
    <row r="290" spans="2:9" x14ac:dyDescent="0.25">
      <c r="B290" s="51"/>
      <c r="D290" s="51"/>
      <c r="E290" s="51"/>
      <c r="F290" s="51"/>
      <c r="G290" s="51"/>
      <c r="H290" s="51"/>
      <c r="I290" s="51"/>
    </row>
    <row r="291" spans="2:9" x14ac:dyDescent="0.25">
      <c r="B291" s="51"/>
      <c r="D291" s="51"/>
      <c r="E291" s="51"/>
      <c r="F291" s="51"/>
      <c r="G291" s="51"/>
      <c r="H291" s="51"/>
      <c r="I291" s="51"/>
    </row>
    <row r="292" spans="2:9" x14ac:dyDescent="0.25">
      <c r="B292" s="51"/>
      <c r="D292" s="51"/>
      <c r="E292" s="51"/>
      <c r="F292" s="51"/>
      <c r="G292" s="51"/>
      <c r="H292" s="51"/>
      <c r="I292" s="51"/>
    </row>
    <row r="293" spans="2:9" x14ac:dyDescent="0.25">
      <c r="B293" s="51"/>
      <c r="D293" s="51"/>
      <c r="E293" s="51"/>
      <c r="F293" s="51"/>
      <c r="G293" s="51"/>
      <c r="H293" s="51"/>
      <c r="I293" s="51"/>
    </row>
    <row r="294" spans="2:9" x14ac:dyDescent="0.25">
      <c r="B294" s="51"/>
      <c r="D294" s="51"/>
      <c r="E294" s="51"/>
      <c r="F294" s="51"/>
      <c r="G294" s="51"/>
      <c r="H294" s="51"/>
      <c r="I294" s="51"/>
    </row>
    <row r="295" spans="2:9" x14ac:dyDescent="0.25">
      <c r="B295" s="51"/>
      <c r="D295" s="51"/>
      <c r="E295" s="51"/>
      <c r="F295" s="51"/>
      <c r="G295" s="51"/>
      <c r="H295" s="51"/>
      <c r="I295" s="51"/>
    </row>
    <row r="296" spans="2:9" x14ac:dyDescent="0.25">
      <c r="B296" s="51"/>
      <c r="D296" s="51"/>
      <c r="E296" s="51"/>
      <c r="F296" s="51"/>
      <c r="G296" s="51"/>
      <c r="H296" s="51"/>
      <c r="I296" s="51"/>
    </row>
    <row r="297" spans="2:9" x14ac:dyDescent="0.25">
      <c r="B297" s="51"/>
      <c r="D297" s="51"/>
      <c r="E297" s="51"/>
      <c r="F297" s="51"/>
      <c r="G297" s="51"/>
      <c r="H297" s="51"/>
      <c r="I297" s="51"/>
    </row>
    <row r="298" spans="2:9" x14ac:dyDescent="0.25">
      <c r="B298" s="51"/>
      <c r="D298" s="51"/>
      <c r="E298" s="51"/>
      <c r="F298" s="51"/>
      <c r="G298" s="51"/>
      <c r="H298" s="51"/>
      <c r="I298" s="51"/>
    </row>
    <row r="299" spans="2:9" x14ac:dyDescent="0.25">
      <c r="B299" s="51"/>
      <c r="D299" s="51"/>
      <c r="E299" s="51"/>
      <c r="F299" s="51"/>
      <c r="G299" s="51"/>
      <c r="H299" s="51"/>
      <c r="I299" s="51"/>
    </row>
    <row r="300" spans="2:9" x14ac:dyDescent="0.25">
      <c r="B300" s="51"/>
      <c r="D300" s="51"/>
      <c r="E300" s="51"/>
      <c r="F300" s="51"/>
      <c r="G300" s="51"/>
      <c r="H300" s="51"/>
      <c r="I300" s="51"/>
    </row>
    <row r="301" spans="2:9" x14ac:dyDescent="0.25">
      <c r="B301" s="51"/>
      <c r="D301" s="51"/>
      <c r="E301" s="51"/>
      <c r="F301" s="51"/>
      <c r="G301" s="51"/>
      <c r="H301" s="51"/>
      <c r="I301" s="51"/>
    </row>
    <row r="302" spans="2:9" x14ac:dyDescent="0.25">
      <c r="B302" s="51"/>
      <c r="D302" s="51"/>
      <c r="E302" s="51"/>
      <c r="F302" s="51"/>
      <c r="G302" s="51"/>
      <c r="H302" s="51"/>
      <c r="I302" s="51"/>
    </row>
    <row r="303" spans="2:9" x14ac:dyDescent="0.25">
      <c r="B303" s="51"/>
      <c r="D303" s="51"/>
      <c r="E303" s="51"/>
      <c r="F303" s="51"/>
      <c r="G303" s="51"/>
      <c r="H303" s="51"/>
      <c r="I303" s="51"/>
    </row>
    <row r="304" spans="2:9" x14ac:dyDescent="0.25">
      <c r="B304" s="51"/>
      <c r="D304" s="51"/>
      <c r="E304" s="51"/>
      <c r="F304" s="51"/>
      <c r="G304" s="51"/>
      <c r="H304" s="51"/>
      <c r="I304" s="51"/>
    </row>
    <row r="305" spans="2:9" x14ac:dyDescent="0.25">
      <c r="B305" s="51"/>
      <c r="D305" s="51"/>
      <c r="E305" s="51"/>
      <c r="F305" s="51"/>
      <c r="G305" s="51"/>
      <c r="H305" s="51"/>
      <c r="I305" s="51"/>
    </row>
    <row r="306" spans="2:9" x14ac:dyDescent="0.25">
      <c r="B306" s="51"/>
      <c r="D306" s="51"/>
      <c r="E306" s="51"/>
      <c r="F306" s="51"/>
      <c r="G306" s="51"/>
      <c r="H306" s="51"/>
      <c r="I306" s="51"/>
    </row>
  </sheetData>
  <mergeCells count="1">
    <mergeCell ref="A5:I5"/>
  </mergeCells>
  <pageMargins left="0.7" right="0.7" top="0.75" bottom="0.75"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workbookViewId="0">
      <selection activeCell="B18" sqref="B18"/>
    </sheetView>
  </sheetViews>
  <sheetFormatPr defaultColWidth="11.44140625" defaultRowHeight="13.2" x14ac:dyDescent="0.25"/>
  <cols>
    <col min="1" max="1" width="41.88671875" bestFit="1" customWidth="1"/>
  </cols>
  <sheetData>
    <row r="1" spans="1:1" ht="13.8" thickBot="1" x14ac:dyDescent="0.3">
      <c r="A1" s="21" t="s">
        <v>331</v>
      </c>
    </row>
    <row r="2" spans="1:1" x14ac:dyDescent="0.25">
      <c r="A2" s="8" t="s">
        <v>232</v>
      </c>
    </row>
    <row r="3" spans="1:1" x14ac:dyDescent="0.25">
      <c r="A3" s="10" t="s">
        <v>235</v>
      </c>
    </row>
    <row r="4" spans="1:1" x14ac:dyDescent="0.25">
      <c r="A4" s="10" t="s">
        <v>238</v>
      </c>
    </row>
    <row r="5" spans="1:1" x14ac:dyDescent="0.25">
      <c r="A5" s="10" t="s">
        <v>241</v>
      </c>
    </row>
    <row r="6" spans="1:1" x14ac:dyDescent="0.25">
      <c r="A6" s="10" t="s">
        <v>244</v>
      </c>
    </row>
    <row r="7" spans="1:1" x14ac:dyDescent="0.25">
      <c r="A7" s="10" t="s">
        <v>247</v>
      </c>
    </row>
    <row r="8" spans="1:1" x14ac:dyDescent="0.25">
      <c r="A8" s="10" t="s">
        <v>251</v>
      </c>
    </row>
    <row r="9" spans="1:1" x14ac:dyDescent="0.25">
      <c r="A9" s="10" t="s">
        <v>34</v>
      </c>
    </row>
    <row r="10" spans="1:1" x14ac:dyDescent="0.25">
      <c r="A10" s="10" t="s">
        <v>254</v>
      </c>
    </row>
    <row r="11" spans="1:1" x14ac:dyDescent="0.25">
      <c r="A11" s="10" t="s">
        <v>257</v>
      </c>
    </row>
    <row r="12" spans="1:1" x14ac:dyDescent="0.25">
      <c r="A12" s="10" t="s">
        <v>260</v>
      </c>
    </row>
    <row r="13" spans="1:1" x14ac:dyDescent="0.25">
      <c r="A13" s="10" t="s">
        <v>262</v>
      </c>
    </row>
    <row r="14" spans="1:1" x14ac:dyDescent="0.25">
      <c r="A14" s="10" t="s">
        <v>264</v>
      </c>
    </row>
    <row r="15" spans="1:1" x14ac:dyDescent="0.25">
      <c r="A15" s="10" t="s">
        <v>35</v>
      </c>
    </row>
    <row r="16" spans="1:1" x14ac:dyDescent="0.25">
      <c r="A16" s="10" t="s">
        <v>266</v>
      </c>
    </row>
    <row r="17" spans="1:1" x14ac:dyDescent="0.25">
      <c r="A17" s="10" t="s">
        <v>269</v>
      </c>
    </row>
    <row r="18" spans="1:1" x14ac:dyDescent="0.25">
      <c r="A18" s="10" t="s">
        <v>271</v>
      </c>
    </row>
    <row r="19" spans="1:1" x14ac:dyDescent="0.25">
      <c r="A19" s="10" t="s">
        <v>273</v>
      </c>
    </row>
    <row r="20" spans="1:1" x14ac:dyDescent="0.25">
      <c r="A20" s="10" t="s">
        <v>276</v>
      </c>
    </row>
    <row r="21" spans="1:1" x14ac:dyDescent="0.25">
      <c r="A21" s="10" t="s">
        <v>279</v>
      </c>
    </row>
    <row r="22" spans="1:1" x14ac:dyDescent="0.25">
      <c r="A22" s="10" t="s">
        <v>281</v>
      </c>
    </row>
    <row r="23" spans="1:1" x14ac:dyDescent="0.25">
      <c r="A23" s="10" t="s">
        <v>283</v>
      </c>
    </row>
    <row r="24" spans="1:1" x14ac:dyDescent="0.25">
      <c r="A24" s="14" t="s">
        <v>36</v>
      </c>
    </row>
    <row r="25" spans="1:1" x14ac:dyDescent="0.25">
      <c r="A25" s="10" t="s">
        <v>286</v>
      </c>
    </row>
    <row r="26" spans="1:1" x14ac:dyDescent="0.25">
      <c r="A26" s="10" t="s">
        <v>289</v>
      </c>
    </row>
    <row r="27" spans="1:1" x14ac:dyDescent="0.25">
      <c r="A27" s="10" t="s">
        <v>291</v>
      </c>
    </row>
    <row r="28" spans="1:1" x14ac:dyDescent="0.25">
      <c r="A28" s="10" t="s">
        <v>293</v>
      </c>
    </row>
    <row r="29" spans="1:1" x14ac:dyDescent="0.25">
      <c r="A29" s="10" t="s">
        <v>295</v>
      </c>
    </row>
    <row r="30" spans="1:1" x14ac:dyDescent="0.25">
      <c r="A30" s="10" t="s">
        <v>297</v>
      </c>
    </row>
    <row r="31" spans="1:1" x14ac:dyDescent="0.25">
      <c r="A31" s="10" t="s">
        <v>298</v>
      </c>
    </row>
    <row r="32" spans="1:1" x14ac:dyDescent="0.25">
      <c r="A32" s="10" t="s">
        <v>301</v>
      </c>
    </row>
    <row r="33" spans="1:1" x14ac:dyDescent="0.25">
      <c r="A33" s="10" t="s">
        <v>302</v>
      </c>
    </row>
    <row r="34" spans="1:1" x14ac:dyDescent="0.25">
      <c r="A34" s="10" t="s">
        <v>303</v>
      </c>
    </row>
    <row r="35" spans="1:1" x14ac:dyDescent="0.25">
      <c r="A35" s="10" t="s">
        <v>304</v>
      </c>
    </row>
    <row r="36" spans="1:1" x14ac:dyDescent="0.25">
      <c r="A36" s="10" t="s">
        <v>90</v>
      </c>
    </row>
    <row r="37" spans="1:1" x14ac:dyDescent="0.25">
      <c r="A37" s="10" t="s">
        <v>91</v>
      </c>
    </row>
    <row r="38" spans="1:1" x14ac:dyDescent="0.25">
      <c r="A38" s="10" t="s">
        <v>92</v>
      </c>
    </row>
    <row r="39" spans="1:1" x14ac:dyDescent="0.25">
      <c r="A39" s="10" t="s">
        <v>93</v>
      </c>
    </row>
    <row r="40" spans="1:1" x14ac:dyDescent="0.25">
      <c r="A40" s="10" t="s">
        <v>94</v>
      </c>
    </row>
    <row r="41" spans="1:1" x14ac:dyDescent="0.25">
      <c r="A41" s="10" t="s">
        <v>95</v>
      </c>
    </row>
    <row r="42" spans="1:1" x14ac:dyDescent="0.25">
      <c r="A42" s="10" t="s">
        <v>96</v>
      </c>
    </row>
    <row r="43" spans="1:1" x14ac:dyDescent="0.25">
      <c r="A43" s="10" t="s">
        <v>98</v>
      </c>
    </row>
    <row r="44" spans="1:1" ht="13.8" thickBot="1" x14ac:dyDescent="0.3">
      <c r="A44" s="12" t="s">
        <v>99</v>
      </c>
    </row>
  </sheetData>
  <phoneticPr fontId="2" type="noConversion"/>
  <pageMargins left="0.78740157499999996" right="0.78740157499999996" top="0.984251969" bottom="0.984251969" header="0.4921259845" footer="0.4921259845"/>
  <pageSetup paperSize="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workbookViewId="0">
      <selection activeCell="B18" sqref="B18"/>
    </sheetView>
  </sheetViews>
  <sheetFormatPr defaultColWidth="11.44140625" defaultRowHeight="13.2" x14ac:dyDescent="0.25"/>
  <cols>
    <col min="1" max="1" width="64.5546875" bestFit="1" customWidth="1"/>
  </cols>
  <sheetData>
    <row r="1" spans="1:1" ht="26.4" x14ac:dyDescent="0.25">
      <c r="A1" s="22" t="s">
        <v>332</v>
      </c>
    </row>
    <row r="2" spans="1:1" x14ac:dyDescent="0.25">
      <c r="A2" s="24" t="s">
        <v>334</v>
      </c>
    </row>
    <row r="3" spans="1:1" x14ac:dyDescent="0.25">
      <c r="A3" s="24" t="s">
        <v>335</v>
      </c>
    </row>
    <row r="4" spans="1:1" x14ac:dyDescent="0.25">
      <c r="A4" s="24" t="s">
        <v>336</v>
      </c>
    </row>
    <row r="5" spans="1:1" x14ac:dyDescent="0.25">
      <c r="A5" s="24" t="s">
        <v>337</v>
      </c>
    </row>
    <row r="6" spans="1:1" x14ac:dyDescent="0.25">
      <c r="A6" s="24" t="s">
        <v>338</v>
      </c>
    </row>
    <row r="7" spans="1:1" x14ac:dyDescent="0.25">
      <c r="A7" s="24" t="s">
        <v>339</v>
      </c>
    </row>
    <row r="8" spans="1:1" x14ac:dyDescent="0.25">
      <c r="A8" s="24" t="s">
        <v>340</v>
      </c>
    </row>
    <row r="9" spans="1:1" x14ac:dyDescent="0.25">
      <c r="A9" s="24" t="s">
        <v>341</v>
      </c>
    </row>
    <row r="10" spans="1:1" x14ac:dyDescent="0.25">
      <c r="A10" s="24" t="s">
        <v>343</v>
      </c>
    </row>
    <row r="11" spans="1:1" x14ac:dyDescent="0.25">
      <c r="A11" s="24" t="s">
        <v>342</v>
      </c>
    </row>
    <row r="12" spans="1:1" x14ac:dyDescent="0.25">
      <c r="A12" s="24" t="s">
        <v>344</v>
      </c>
    </row>
    <row r="13" spans="1:1" x14ac:dyDescent="0.25">
      <c r="A13" s="24" t="s">
        <v>345</v>
      </c>
    </row>
    <row r="14" spans="1:1" x14ac:dyDescent="0.25">
      <c r="A14" s="25" t="s">
        <v>346</v>
      </c>
    </row>
    <row r="15" spans="1:1" x14ac:dyDescent="0.25">
      <c r="A15" s="24" t="s">
        <v>3</v>
      </c>
    </row>
    <row r="16" spans="1:1" x14ac:dyDescent="0.25">
      <c r="A16" s="24" t="s">
        <v>2</v>
      </c>
    </row>
    <row r="17" spans="1:1" x14ac:dyDescent="0.25">
      <c r="A17" s="24" t="s">
        <v>5</v>
      </c>
    </row>
    <row r="18" spans="1:1" x14ac:dyDescent="0.25">
      <c r="A18" s="24" t="s">
        <v>4</v>
      </c>
    </row>
    <row r="19" spans="1:1" x14ac:dyDescent="0.25">
      <c r="A19" s="24" t="s">
        <v>7</v>
      </c>
    </row>
    <row r="20" spans="1:1" x14ac:dyDescent="0.25">
      <c r="A20" s="24" t="s">
        <v>6</v>
      </c>
    </row>
    <row r="21" spans="1:1" x14ac:dyDescent="0.25">
      <c r="A21" s="24" t="s">
        <v>8</v>
      </c>
    </row>
    <row r="22" spans="1:1" x14ac:dyDescent="0.25">
      <c r="A22" s="24" t="s">
        <v>9</v>
      </c>
    </row>
    <row r="23" spans="1:1" x14ac:dyDescent="0.25">
      <c r="A23" s="24" t="s">
        <v>10</v>
      </c>
    </row>
    <row r="24" spans="1:1" x14ac:dyDescent="0.25">
      <c r="A24" s="24" t="s">
        <v>11</v>
      </c>
    </row>
    <row r="25" spans="1:1" x14ac:dyDescent="0.25">
      <c r="A25" s="24" t="s">
        <v>12</v>
      </c>
    </row>
    <row r="26" spans="1:1" x14ac:dyDescent="0.25">
      <c r="A26" s="25" t="s">
        <v>13</v>
      </c>
    </row>
    <row r="27" spans="1:1" x14ac:dyDescent="0.25">
      <c r="A27" s="24" t="s">
        <v>299</v>
      </c>
    </row>
    <row r="28" spans="1:1" x14ac:dyDescent="0.25">
      <c r="A28" s="24" t="s">
        <v>14</v>
      </c>
    </row>
    <row r="29" spans="1:1" x14ac:dyDescent="0.25">
      <c r="A29" s="24" t="s">
        <v>15</v>
      </c>
    </row>
    <row r="30" spans="1:1" x14ac:dyDescent="0.25">
      <c r="A30" s="24" t="s">
        <v>16</v>
      </c>
    </row>
    <row r="31" spans="1:1" x14ac:dyDescent="0.25">
      <c r="A31" s="24" t="s">
        <v>17</v>
      </c>
    </row>
    <row r="32" spans="1:1" x14ac:dyDescent="0.25">
      <c r="A32" s="24" t="s">
        <v>18</v>
      </c>
    </row>
    <row r="33" spans="1:1" x14ac:dyDescent="0.25">
      <c r="A33" s="24" t="s">
        <v>19</v>
      </c>
    </row>
    <row r="34" spans="1:1" x14ac:dyDescent="0.25">
      <c r="A34" s="24" t="s">
        <v>31</v>
      </c>
    </row>
    <row r="35" spans="1:1" x14ac:dyDescent="0.25">
      <c r="A35" s="24" t="s">
        <v>32</v>
      </c>
    </row>
    <row r="36" spans="1:1" x14ac:dyDescent="0.25">
      <c r="A36" s="24" t="s">
        <v>33</v>
      </c>
    </row>
    <row r="37" spans="1:1" x14ac:dyDescent="0.25">
      <c r="A37" s="24" t="s">
        <v>328</v>
      </c>
    </row>
    <row r="38" spans="1:1" x14ac:dyDescent="0.25">
      <c r="A38" s="24" t="s">
        <v>329</v>
      </c>
    </row>
    <row r="39" spans="1:1" x14ac:dyDescent="0.25">
      <c r="A39" s="24" t="s">
        <v>330</v>
      </c>
    </row>
    <row r="40" spans="1:1" x14ac:dyDescent="0.25">
      <c r="A40" s="24" t="s">
        <v>136</v>
      </c>
    </row>
    <row r="41" spans="1:1" x14ac:dyDescent="0.25">
      <c r="A41" s="24" t="s">
        <v>137</v>
      </c>
    </row>
    <row r="42" spans="1:1" x14ac:dyDescent="0.25">
      <c r="A42" s="24" t="s">
        <v>138</v>
      </c>
    </row>
    <row r="43" spans="1:1" x14ac:dyDescent="0.25">
      <c r="A43" s="24" t="s">
        <v>139</v>
      </c>
    </row>
    <row r="44" spans="1:1" x14ac:dyDescent="0.25">
      <c r="A44" s="24" t="s">
        <v>101</v>
      </c>
    </row>
    <row r="45" spans="1:1" x14ac:dyDescent="0.25">
      <c r="A45" s="24" t="s">
        <v>140</v>
      </c>
    </row>
    <row r="46" spans="1:1" x14ac:dyDescent="0.25">
      <c r="A46" s="24" t="s">
        <v>141</v>
      </c>
    </row>
    <row r="47" spans="1:1" x14ac:dyDescent="0.25">
      <c r="A47" s="24" t="s">
        <v>142</v>
      </c>
    </row>
    <row r="48" spans="1:1" x14ac:dyDescent="0.25">
      <c r="A48" s="24" t="s">
        <v>143</v>
      </c>
    </row>
    <row r="49" spans="1:1" x14ac:dyDescent="0.25">
      <c r="A49" s="24" t="s">
        <v>144</v>
      </c>
    </row>
    <row r="50" spans="1:1" x14ac:dyDescent="0.25">
      <c r="A50" s="24" t="s">
        <v>145</v>
      </c>
    </row>
    <row r="51" spans="1:1" x14ac:dyDescent="0.25">
      <c r="A51" s="24" t="s">
        <v>146</v>
      </c>
    </row>
    <row r="52" spans="1:1" x14ac:dyDescent="0.25">
      <c r="A52" s="24" t="s">
        <v>103</v>
      </c>
    </row>
    <row r="53" spans="1:1" x14ac:dyDescent="0.25">
      <c r="A53" s="24" t="s">
        <v>147</v>
      </c>
    </row>
    <row r="54" spans="1:1" x14ac:dyDescent="0.25">
      <c r="A54" s="24" t="s">
        <v>148</v>
      </c>
    </row>
    <row r="55" spans="1:1" x14ac:dyDescent="0.25">
      <c r="A55" s="24" t="s">
        <v>150</v>
      </c>
    </row>
    <row r="56" spans="1:1" x14ac:dyDescent="0.25">
      <c r="A56" s="24" t="s">
        <v>149</v>
      </c>
    </row>
    <row r="57" spans="1:1" x14ac:dyDescent="0.25">
      <c r="A57" s="24" t="s">
        <v>151</v>
      </c>
    </row>
    <row r="58" spans="1:1" x14ac:dyDescent="0.25">
      <c r="A58" s="24" t="s">
        <v>152</v>
      </c>
    </row>
    <row r="59" spans="1:1" x14ac:dyDescent="0.25">
      <c r="A59" s="24" t="s">
        <v>154</v>
      </c>
    </row>
    <row r="60" spans="1:1" x14ac:dyDescent="0.25">
      <c r="A60" s="24" t="s">
        <v>153</v>
      </c>
    </row>
    <row r="61" spans="1:1" x14ac:dyDescent="0.25">
      <c r="A61" s="24" t="s">
        <v>155</v>
      </c>
    </row>
    <row r="62" spans="1:1" x14ac:dyDescent="0.25">
      <c r="A62" s="24" t="s">
        <v>156</v>
      </c>
    </row>
    <row r="63" spans="1:1" x14ac:dyDescent="0.25">
      <c r="A63" s="24" t="s">
        <v>157</v>
      </c>
    </row>
    <row r="64" spans="1:1" x14ac:dyDescent="0.25">
      <c r="A64" s="24" t="s">
        <v>158</v>
      </c>
    </row>
    <row r="65" spans="1:1" x14ac:dyDescent="0.25">
      <c r="A65" s="24" t="s">
        <v>159</v>
      </c>
    </row>
    <row r="66" spans="1:1" x14ac:dyDescent="0.25">
      <c r="A66" s="24" t="s">
        <v>160</v>
      </c>
    </row>
    <row r="67" spans="1:1" x14ac:dyDescent="0.25">
      <c r="A67" s="24" t="s">
        <v>161</v>
      </c>
    </row>
    <row r="68" spans="1:1" x14ac:dyDescent="0.25">
      <c r="A68" s="24" t="s">
        <v>162</v>
      </c>
    </row>
    <row r="69" spans="1:1" x14ac:dyDescent="0.25">
      <c r="A69" s="24" t="s">
        <v>182</v>
      </c>
    </row>
    <row r="70" spans="1:1" x14ac:dyDescent="0.25">
      <c r="A70" s="25" t="s">
        <v>183</v>
      </c>
    </row>
    <row r="71" spans="1:1" x14ac:dyDescent="0.25">
      <c r="A71" s="24" t="s">
        <v>184</v>
      </c>
    </row>
    <row r="72" spans="1:1" x14ac:dyDescent="0.25">
      <c r="A72" s="24" t="s">
        <v>185</v>
      </c>
    </row>
    <row r="73" spans="1:1" x14ac:dyDescent="0.25">
      <c r="A73" s="24" t="s">
        <v>186</v>
      </c>
    </row>
    <row r="74" spans="1:1" x14ac:dyDescent="0.25">
      <c r="A74" s="24" t="s">
        <v>187</v>
      </c>
    </row>
    <row r="75" spans="1:1" x14ac:dyDescent="0.25">
      <c r="A75" s="24" t="s">
        <v>188</v>
      </c>
    </row>
    <row r="76" spans="1:1" x14ac:dyDescent="0.25">
      <c r="A76" s="24" t="s">
        <v>189</v>
      </c>
    </row>
    <row r="77" spans="1:1" x14ac:dyDescent="0.25">
      <c r="A77" s="24" t="s">
        <v>190</v>
      </c>
    </row>
    <row r="78" spans="1:1" x14ac:dyDescent="0.25">
      <c r="A78" s="24" t="s">
        <v>191</v>
      </c>
    </row>
    <row r="79" spans="1:1" x14ac:dyDescent="0.25">
      <c r="A79" s="24" t="s">
        <v>192</v>
      </c>
    </row>
    <row r="80" spans="1:1" x14ac:dyDescent="0.25">
      <c r="A80" s="24" t="s">
        <v>108</v>
      </c>
    </row>
    <row r="81" spans="1:1" x14ac:dyDescent="0.25">
      <c r="A81" s="24" t="s">
        <v>181</v>
      </c>
    </row>
    <row r="82" spans="1:1" x14ac:dyDescent="0.25">
      <c r="A82" s="24" t="s">
        <v>180</v>
      </c>
    </row>
    <row r="83" spans="1:1" x14ac:dyDescent="0.25">
      <c r="A83" s="24" t="s">
        <v>179</v>
      </c>
    </row>
    <row r="84" spans="1:1" x14ac:dyDescent="0.25">
      <c r="A84" s="24" t="s">
        <v>178</v>
      </c>
    </row>
    <row r="85" spans="1:1" x14ac:dyDescent="0.25">
      <c r="A85" s="24" t="s">
        <v>177</v>
      </c>
    </row>
    <row r="86" spans="1:1" x14ac:dyDescent="0.25">
      <c r="A86" s="24" t="s">
        <v>176</v>
      </c>
    </row>
    <row r="87" spans="1:1" x14ac:dyDescent="0.25">
      <c r="A87" s="24" t="s">
        <v>193</v>
      </c>
    </row>
    <row r="88" spans="1:1" x14ac:dyDescent="0.25">
      <c r="A88" s="24" t="s">
        <v>195</v>
      </c>
    </row>
    <row r="89" spans="1:1" x14ac:dyDescent="0.25">
      <c r="A89" s="24" t="s">
        <v>194</v>
      </c>
    </row>
    <row r="90" spans="1:1" x14ac:dyDescent="0.25">
      <c r="A90" s="24" t="s">
        <v>196</v>
      </c>
    </row>
    <row r="91" spans="1:1" x14ac:dyDescent="0.25">
      <c r="A91" s="24" t="s">
        <v>197</v>
      </c>
    </row>
    <row r="92" spans="1:1" x14ac:dyDescent="0.25">
      <c r="A92" s="24" t="s">
        <v>198</v>
      </c>
    </row>
    <row r="93" spans="1:1" x14ac:dyDescent="0.25">
      <c r="A93" s="24" t="s">
        <v>199</v>
      </c>
    </row>
    <row r="94" spans="1:1" x14ac:dyDescent="0.25">
      <c r="A94" s="24" t="s">
        <v>200</v>
      </c>
    </row>
    <row r="95" spans="1:1" x14ac:dyDescent="0.25">
      <c r="A95" s="24" t="s">
        <v>201</v>
      </c>
    </row>
    <row r="96" spans="1:1" x14ac:dyDescent="0.25">
      <c r="A96" s="24" t="s">
        <v>202</v>
      </c>
    </row>
    <row r="97" spans="1:1" x14ac:dyDescent="0.25">
      <c r="A97" s="24" t="s">
        <v>203</v>
      </c>
    </row>
    <row r="98" spans="1:1" x14ac:dyDescent="0.25">
      <c r="A98" s="24" t="s">
        <v>204</v>
      </c>
    </row>
    <row r="99" spans="1:1" x14ac:dyDescent="0.25">
      <c r="A99" s="24" t="s">
        <v>205</v>
      </c>
    </row>
    <row r="100" spans="1:1" x14ac:dyDescent="0.25">
      <c r="A100" s="24" t="s">
        <v>113</v>
      </c>
    </row>
    <row r="101" spans="1:1" x14ac:dyDescent="0.25">
      <c r="A101" s="24" t="s">
        <v>206</v>
      </c>
    </row>
    <row r="102" spans="1:1" x14ac:dyDescent="0.25">
      <c r="A102" s="24" t="s">
        <v>208</v>
      </c>
    </row>
    <row r="103" spans="1:1" x14ac:dyDescent="0.25">
      <c r="A103" s="24" t="s">
        <v>209</v>
      </c>
    </row>
    <row r="104" spans="1:1" x14ac:dyDescent="0.25">
      <c r="A104" s="24" t="s">
        <v>207</v>
      </c>
    </row>
    <row r="105" spans="1:1" x14ac:dyDescent="0.25">
      <c r="A105" s="24" t="s">
        <v>210</v>
      </c>
    </row>
    <row r="106" spans="1:1" x14ac:dyDescent="0.25">
      <c r="A106" s="24" t="s">
        <v>211</v>
      </c>
    </row>
    <row r="107" spans="1:1" x14ac:dyDescent="0.25">
      <c r="A107" s="24" t="s">
        <v>212</v>
      </c>
    </row>
    <row r="108" spans="1:1" x14ac:dyDescent="0.25">
      <c r="A108" s="24" t="s">
        <v>213</v>
      </c>
    </row>
    <row r="109" spans="1:1" x14ac:dyDescent="0.25">
      <c r="A109" s="24" t="s">
        <v>214</v>
      </c>
    </row>
    <row r="110" spans="1:1" x14ac:dyDescent="0.25">
      <c r="A110" s="24" t="s">
        <v>215</v>
      </c>
    </row>
    <row r="111" spans="1:1" x14ac:dyDescent="0.25">
      <c r="A111" s="24" t="s">
        <v>217</v>
      </c>
    </row>
    <row r="112" spans="1:1" x14ac:dyDescent="0.25">
      <c r="A112" s="24" t="s">
        <v>218</v>
      </c>
    </row>
    <row r="113" spans="1:1" x14ac:dyDescent="0.25">
      <c r="A113" s="24" t="s">
        <v>216</v>
      </c>
    </row>
    <row r="114" spans="1:1" x14ac:dyDescent="0.25">
      <c r="A114" s="24" t="s">
        <v>219</v>
      </c>
    </row>
    <row r="115" spans="1:1" x14ac:dyDescent="0.25">
      <c r="A115" s="24" t="s">
        <v>220</v>
      </c>
    </row>
    <row r="116" spans="1:1" x14ac:dyDescent="0.25">
      <c r="A116" s="24" t="s">
        <v>221</v>
      </c>
    </row>
    <row r="117" spans="1:1" x14ac:dyDescent="0.25">
      <c r="A117" s="24" t="s">
        <v>222</v>
      </c>
    </row>
    <row r="118" spans="1:1" x14ac:dyDescent="0.25">
      <c r="A118" s="24" t="s">
        <v>223</v>
      </c>
    </row>
    <row r="119" spans="1:1" x14ac:dyDescent="0.25">
      <c r="A119" s="24" t="s">
        <v>224</v>
      </c>
    </row>
    <row r="120" spans="1:1" x14ac:dyDescent="0.25">
      <c r="A120" s="24" t="s">
        <v>114</v>
      </c>
    </row>
    <row r="121" spans="1:1" x14ac:dyDescent="0.25">
      <c r="A121" s="24" t="s">
        <v>226</v>
      </c>
    </row>
    <row r="122" spans="1:1" x14ac:dyDescent="0.25">
      <c r="A122" s="24" t="s">
        <v>225</v>
      </c>
    </row>
    <row r="123" spans="1:1" x14ac:dyDescent="0.25">
      <c r="A123" s="24" t="s">
        <v>227</v>
      </c>
    </row>
    <row r="124" spans="1:1" x14ac:dyDescent="0.25">
      <c r="A124" s="24" t="s">
        <v>230</v>
      </c>
    </row>
    <row r="125" spans="1:1" x14ac:dyDescent="0.25">
      <c r="A125" s="24" t="s">
        <v>228</v>
      </c>
    </row>
    <row r="126" spans="1:1" x14ac:dyDescent="0.25">
      <c r="A126" s="24" t="s">
        <v>229</v>
      </c>
    </row>
    <row r="127" spans="1:1" x14ac:dyDescent="0.25">
      <c r="A127" s="24" t="s">
        <v>175</v>
      </c>
    </row>
    <row r="128" spans="1:1" x14ac:dyDescent="0.25">
      <c r="A128" s="24" t="s">
        <v>174</v>
      </c>
    </row>
    <row r="129" spans="1:1" x14ac:dyDescent="0.25">
      <c r="A129" s="24" t="s">
        <v>173</v>
      </c>
    </row>
    <row r="130" spans="1:1" x14ac:dyDescent="0.25">
      <c r="A130" s="24" t="s">
        <v>115</v>
      </c>
    </row>
    <row r="131" spans="1:1" x14ac:dyDescent="0.25">
      <c r="A131" s="24" t="s">
        <v>116</v>
      </c>
    </row>
    <row r="132" spans="1:1" x14ac:dyDescent="0.25">
      <c r="A132" s="24" t="s">
        <v>172</v>
      </c>
    </row>
    <row r="133" spans="1:1" x14ac:dyDescent="0.25">
      <c r="A133" s="24" t="s">
        <v>117</v>
      </c>
    </row>
    <row r="134" spans="1:1" x14ac:dyDescent="0.25">
      <c r="A134" s="24" t="s">
        <v>118</v>
      </c>
    </row>
    <row r="135" spans="1:1" x14ac:dyDescent="0.25">
      <c r="A135" s="24" t="s">
        <v>171</v>
      </c>
    </row>
    <row r="136" spans="1:1" x14ac:dyDescent="0.25">
      <c r="A136" s="24" t="s">
        <v>170</v>
      </c>
    </row>
    <row r="137" spans="1:1" x14ac:dyDescent="0.25">
      <c r="A137" s="24" t="s">
        <v>169</v>
      </c>
    </row>
    <row r="138" spans="1:1" x14ac:dyDescent="0.25">
      <c r="A138" s="24" t="s">
        <v>168</v>
      </c>
    </row>
    <row r="139" spans="1:1" x14ac:dyDescent="0.25">
      <c r="A139" s="24" t="s">
        <v>167</v>
      </c>
    </row>
    <row r="140" spans="1:1" x14ac:dyDescent="0.25">
      <c r="A140" s="24" t="s">
        <v>166</v>
      </c>
    </row>
    <row r="141" spans="1:1" x14ac:dyDescent="0.25">
      <c r="A141" s="24" t="s">
        <v>165</v>
      </c>
    </row>
    <row r="142" spans="1:1" x14ac:dyDescent="0.25">
      <c r="A142" s="24" t="s">
        <v>164</v>
      </c>
    </row>
    <row r="143" spans="1:1" x14ac:dyDescent="0.25">
      <c r="A143" s="24" t="s">
        <v>163</v>
      </c>
    </row>
    <row r="144" spans="1:1" x14ac:dyDescent="0.25">
      <c r="A144" s="24" t="s">
        <v>30</v>
      </c>
    </row>
    <row r="145" spans="1:1" x14ac:dyDescent="0.25">
      <c r="A145" s="24" t="s">
        <v>29</v>
      </c>
    </row>
    <row r="146" spans="1:1" x14ac:dyDescent="0.25">
      <c r="A146" s="24" t="s">
        <v>28</v>
      </c>
    </row>
    <row r="147" spans="1:1" x14ac:dyDescent="0.25">
      <c r="A147" s="24" t="s">
        <v>27</v>
      </c>
    </row>
    <row r="148" spans="1:1" x14ac:dyDescent="0.25">
      <c r="A148" s="24" t="s">
        <v>26</v>
      </c>
    </row>
    <row r="149" spans="1:1" x14ac:dyDescent="0.25">
      <c r="A149" s="24" t="s">
        <v>25</v>
      </c>
    </row>
    <row r="150" spans="1:1" x14ac:dyDescent="0.25">
      <c r="A150" s="24" t="s">
        <v>24</v>
      </c>
    </row>
    <row r="151" spans="1:1" x14ac:dyDescent="0.25">
      <c r="A151" s="24" t="s">
        <v>23</v>
      </c>
    </row>
    <row r="152" spans="1:1" x14ac:dyDescent="0.25">
      <c r="A152" s="24" t="s">
        <v>119</v>
      </c>
    </row>
    <row r="153" spans="1:1" x14ac:dyDescent="0.25">
      <c r="A153" s="24" t="s">
        <v>21</v>
      </c>
    </row>
    <row r="154" spans="1:1" x14ac:dyDescent="0.25">
      <c r="A154" s="24" t="s">
        <v>22</v>
      </c>
    </row>
    <row r="155" spans="1:1" x14ac:dyDescent="0.25">
      <c r="A155" s="24" t="s">
        <v>120</v>
      </c>
    </row>
    <row r="156" spans="1:1" ht="13.8" thickBot="1" x14ac:dyDescent="0.3">
      <c r="A156" s="26" t="s">
        <v>20</v>
      </c>
    </row>
    <row r="157" spans="1:1" x14ac:dyDescent="0.25">
      <c r="A157" s="15"/>
    </row>
    <row r="158" spans="1:1" x14ac:dyDescent="0.25">
      <c r="A158" s="7"/>
    </row>
  </sheetData>
  <phoneticPr fontId="2" type="noConversion"/>
  <pageMargins left="0.78740157499999996" right="0.78740157499999996" top="0.984251969" bottom="0.984251969" header="0.4921259845" footer="0.4921259845"/>
  <pageSetup paperSize="9"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B18" sqref="B18"/>
    </sheetView>
  </sheetViews>
  <sheetFormatPr defaultColWidth="11.44140625" defaultRowHeight="13.2" x14ac:dyDescent="0.25"/>
  <cols>
    <col min="1" max="1" width="42" customWidth="1"/>
  </cols>
  <sheetData>
    <row r="1" spans="1:1" ht="15.75" customHeight="1" x14ac:dyDescent="0.25">
      <c r="A1" s="22" t="s">
        <v>333</v>
      </c>
    </row>
    <row r="2" spans="1:1" x14ac:dyDescent="0.25">
      <c r="A2" s="23" t="s">
        <v>233</v>
      </c>
    </row>
    <row r="3" spans="1:1" x14ac:dyDescent="0.25">
      <c r="A3" s="23" t="s">
        <v>236</v>
      </c>
    </row>
    <row r="4" spans="1:1" x14ac:dyDescent="0.25">
      <c r="A4" s="23" t="s">
        <v>239</v>
      </c>
    </row>
    <row r="5" spans="1:1" x14ac:dyDescent="0.25">
      <c r="A5" s="23" t="s">
        <v>242</v>
      </c>
    </row>
    <row r="6" spans="1:1" x14ac:dyDescent="0.25">
      <c r="A6" s="23" t="s">
        <v>245</v>
      </c>
    </row>
    <row r="7" spans="1:1" ht="26.4" x14ac:dyDescent="0.25">
      <c r="A7" s="23" t="s">
        <v>248</v>
      </c>
    </row>
    <row r="8" spans="1:1" x14ac:dyDescent="0.25">
      <c r="A8" s="23" t="s">
        <v>252</v>
      </c>
    </row>
    <row r="9" spans="1:1" x14ac:dyDescent="0.25">
      <c r="A9" s="23" t="s">
        <v>255</v>
      </c>
    </row>
    <row r="10" spans="1:1" x14ac:dyDescent="0.25">
      <c r="A10" s="23" t="s">
        <v>258</v>
      </c>
    </row>
    <row r="11" spans="1:1" ht="13.8" thickBot="1" x14ac:dyDescent="0.3">
      <c r="A11" s="16" t="s">
        <v>323</v>
      </c>
    </row>
  </sheetData>
  <phoneticPr fontId="2" type="noConversion"/>
  <pageMargins left="0.78740157499999996" right="0.78740157499999996" top="0.984251969" bottom="0.984251969" header="0.4921259845" footer="0.492125984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B18" sqref="B18"/>
    </sheetView>
  </sheetViews>
  <sheetFormatPr defaultColWidth="11.44140625" defaultRowHeight="13.2" x14ac:dyDescent="0.25"/>
  <cols>
    <col min="1" max="1" width="52.6640625" customWidth="1"/>
  </cols>
  <sheetData>
    <row r="1" spans="1:1" ht="13.8" thickBot="1" x14ac:dyDescent="0.3">
      <c r="A1" s="9" t="s">
        <v>234</v>
      </c>
    </row>
    <row r="2" spans="1:1" ht="13.8" thickBot="1" x14ac:dyDescent="0.3">
      <c r="A2" s="11" t="s">
        <v>237</v>
      </c>
    </row>
    <row r="3" spans="1:1" ht="13.8" thickBot="1" x14ac:dyDescent="0.3">
      <c r="A3" s="11" t="s">
        <v>240</v>
      </c>
    </row>
    <row r="4" spans="1:1" ht="13.8" thickBot="1" x14ac:dyDescent="0.3">
      <c r="A4" s="11" t="s">
        <v>243</v>
      </c>
    </row>
    <row r="5" spans="1:1" ht="13.8" thickBot="1" x14ac:dyDescent="0.3">
      <c r="A5" s="11" t="s">
        <v>246</v>
      </c>
    </row>
    <row r="6" spans="1:1" ht="13.8" thickBot="1" x14ac:dyDescent="0.3">
      <c r="A6" s="11" t="s">
        <v>249</v>
      </c>
    </row>
    <row r="7" spans="1:1" ht="13.8" thickBot="1" x14ac:dyDescent="0.3">
      <c r="A7" s="11" t="s">
        <v>253</v>
      </c>
    </row>
    <row r="8" spans="1:1" ht="13.8" thickBot="1" x14ac:dyDescent="0.3">
      <c r="A8" s="11" t="s">
        <v>256</v>
      </c>
    </row>
    <row r="9" spans="1:1" ht="13.8" thickBot="1" x14ac:dyDescent="0.3">
      <c r="A9" s="11" t="s">
        <v>259</v>
      </c>
    </row>
    <row r="10" spans="1:1" ht="13.8" thickBot="1" x14ac:dyDescent="0.3">
      <c r="A10" s="11" t="s">
        <v>261</v>
      </c>
    </row>
    <row r="11" spans="1:1" ht="13.8" thickBot="1" x14ac:dyDescent="0.3">
      <c r="A11" s="11" t="s">
        <v>263</v>
      </c>
    </row>
    <row r="12" spans="1:1" ht="13.8" thickBot="1" x14ac:dyDescent="0.3">
      <c r="A12" s="11" t="s">
        <v>265</v>
      </c>
    </row>
    <row r="13" spans="1:1" ht="13.8" thickBot="1" x14ac:dyDescent="0.3">
      <c r="A13" s="11" t="s">
        <v>267</v>
      </c>
    </row>
    <row r="14" spans="1:1" ht="13.8" thickBot="1" x14ac:dyDescent="0.3">
      <c r="A14" s="11" t="s">
        <v>270</v>
      </c>
    </row>
    <row r="15" spans="1:1" ht="13.8" thickBot="1" x14ac:dyDescent="0.3">
      <c r="A15" s="11" t="s">
        <v>272</v>
      </c>
    </row>
    <row r="16" spans="1:1" ht="13.8" thickBot="1" x14ac:dyDescent="0.3">
      <c r="A16" s="11" t="s">
        <v>274</v>
      </c>
    </row>
    <row r="17" spans="1:1" ht="13.8" thickBot="1" x14ac:dyDescent="0.3">
      <c r="A17" s="11" t="s">
        <v>277</v>
      </c>
    </row>
    <row r="18" spans="1:1" ht="13.8" thickBot="1" x14ac:dyDescent="0.3">
      <c r="A18" s="11" t="s">
        <v>280</v>
      </c>
    </row>
    <row r="19" spans="1:1" ht="13.8" thickBot="1" x14ac:dyDescent="0.3">
      <c r="A19" s="11" t="s">
        <v>282</v>
      </c>
    </row>
    <row r="20" spans="1:1" ht="13.8" thickBot="1" x14ac:dyDescent="0.3">
      <c r="A20" s="11" t="s">
        <v>284</v>
      </c>
    </row>
    <row r="21" spans="1:1" ht="13.8" thickBot="1" x14ac:dyDescent="0.3">
      <c r="A21" s="11" t="s">
        <v>287</v>
      </c>
    </row>
    <row r="22" spans="1:1" ht="13.8" thickBot="1" x14ac:dyDescent="0.3">
      <c r="A22" s="11" t="s">
        <v>290</v>
      </c>
    </row>
    <row r="23" spans="1:1" ht="13.8" thickBot="1" x14ac:dyDescent="0.3">
      <c r="A23" s="11" t="s">
        <v>292</v>
      </c>
    </row>
    <row r="24" spans="1:1" ht="13.8" thickBot="1" x14ac:dyDescent="0.3">
      <c r="A24" s="11" t="s">
        <v>294</v>
      </c>
    </row>
    <row r="25" spans="1:1" ht="13.8" thickBot="1" x14ac:dyDescent="0.3">
      <c r="A25" s="11" t="s">
        <v>296</v>
      </c>
    </row>
    <row r="26" spans="1:1" ht="13.8" thickBot="1" x14ac:dyDescent="0.3">
      <c r="A26" s="16" t="s">
        <v>324</v>
      </c>
    </row>
    <row r="27" spans="1:1" ht="27" thickBot="1" x14ac:dyDescent="0.3">
      <c r="A27" s="16" t="s">
        <v>325</v>
      </c>
    </row>
    <row r="28" spans="1:1" ht="13.8" thickBot="1" x14ac:dyDescent="0.3">
      <c r="A28" s="16" t="s">
        <v>326</v>
      </c>
    </row>
    <row r="29" spans="1:1" ht="13.8" thickBot="1" x14ac:dyDescent="0.3">
      <c r="A29" s="16" t="s">
        <v>327</v>
      </c>
    </row>
  </sheetData>
  <phoneticPr fontId="2" type="noConversion"/>
  <pageMargins left="0.78740157499999996" right="0.78740157499999996" top="0.984251969" bottom="0.984251969" header="0.4921259845" footer="0.492125984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B18" sqref="B18"/>
    </sheetView>
  </sheetViews>
  <sheetFormatPr defaultColWidth="11.44140625" defaultRowHeight="13.2" x14ac:dyDescent="0.25"/>
  <cols>
    <col min="1" max="1" width="21.88671875" customWidth="1"/>
  </cols>
  <sheetData>
    <row r="1" spans="1:1" ht="13.8" thickBot="1" x14ac:dyDescent="0.3">
      <c r="A1" s="21" t="s">
        <v>121</v>
      </c>
    </row>
    <row r="2" spans="1:1" x14ac:dyDescent="0.25">
      <c r="A2" s="17" t="s">
        <v>268</v>
      </c>
    </row>
    <row r="3" spans="1:1" x14ac:dyDescent="0.25">
      <c r="A3" s="18" t="s">
        <v>300</v>
      </c>
    </row>
    <row r="4" spans="1:1" x14ac:dyDescent="0.25">
      <c r="A4" s="18" t="s">
        <v>97</v>
      </c>
    </row>
    <row r="5" spans="1:1" x14ac:dyDescent="0.25">
      <c r="A5" s="18" t="s">
        <v>275</v>
      </c>
    </row>
    <row r="6" spans="1:1" x14ac:dyDescent="0.25">
      <c r="A6" s="18" t="s">
        <v>104</v>
      </c>
    </row>
    <row r="7" spans="1:1" x14ac:dyDescent="0.25">
      <c r="A7" s="18" t="s">
        <v>110</v>
      </c>
    </row>
    <row r="8" spans="1:1" x14ac:dyDescent="0.25">
      <c r="A8" s="18" t="s">
        <v>285</v>
      </c>
    </row>
    <row r="9" spans="1:1" x14ac:dyDescent="0.25">
      <c r="A9" s="18" t="s">
        <v>288</v>
      </c>
    </row>
    <row r="10" spans="1:1" x14ac:dyDescent="0.25">
      <c r="A10" s="18" t="s">
        <v>100</v>
      </c>
    </row>
    <row r="11" spans="1:1" x14ac:dyDescent="0.25">
      <c r="A11" s="18" t="s">
        <v>112</v>
      </c>
    </row>
    <row r="12" spans="1:1" x14ac:dyDescent="0.25">
      <c r="A12" s="18" t="s">
        <v>111</v>
      </c>
    </row>
    <row r="13" spans="1:1" x14ac:dyDescent="0.25">
      <c r="A13" s="18" t="s">
        <v>250</v>
      </c>
    </row>
    <row r="14" spans="1:1" x14ac:dyDescent="0.25">
      <c r="A14" s="18" t="s">
        <v>278</v>
      </c>
    </row>
    <row r="15" spans="1:1" x14ac:dyDescent="0.25">
      <c r="A15" s="18" t="s">
        <v>102</v>
      </c>
    </row>
    <row r="16" spans="1:1" x14ac:dyDescent="0.25">
      <c r="A16" s="18" t="s">
        <v>105</v>
      </c>
    </row>
    <row r="17" spans="1:1" x14ac:dyDescent="0.25">
      <c r="A17" s="18" t="s">
        <v>106</v>
      </c>
    </row>
    <row r="18" spans="1:1" ht="15" customHeight="1" x14ac:dyDescent="0.25">
      <c r="A18" s="19" t="s">
        <v>107</v>
      </c>
    </row>
    <row r="19" spans="1:1" ht="12" customHeight="1" x14ac:dyDescent="0.25">
      <c r="A19" s="20" t="s">
        <v>109</v>
      </c>
    </row>
  </sheetData>
  <phoneticPr fontId="2" type="noConversion"/>
  <pageMargins left="0.78740157499999996" right="0.78740157499999996" top="0.984251969" bottom="0.984251969" header="0.4921259845" footer="0.4921259845"/>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4"/>
  <sheetViews>
    <sheetView workbookViewId="0">
      <selection activeCell="B18" sqref="B18"/>
    </sheetView>
  </sheetViews>
  <sheetFormatPr defaultColWidth="11.44140625" defaultRowHeight="13.2" x14ac:dyDescent="0.25"/>
  <cols>
    <col min="1" max="1" width="41" customWidth="1"/>
  </cols>
  <sheetData>
    <row r="1" spans="1:1" ht="13.8" thickBot="1" x14ac:dyDescent="0.3"/>
    <row r="2" spans="1:1" ht="13.8" thickBot="1" x14ac:dyDescent="0.3">
      <c r="A2" s="21" t="s">
        <v>37</v>
      </c>
    </row>
    <row r="3" spans="1:1" s="28" customFormat="1" ht="13.8" thickBot="1" x14ac:dyDescent="0.3">
      <c r="A3" s="27" t="s">
        <v>38</v>
      </c>
    </row>
    <row r="4" spans="1:1" s="28" customFormat="1" ht="13.8" thickBot="1" x14ac:dyDescent="0.3">
      <c r="A4" s="29" t="s">
        <v>39</v>
      </c>
    </row>
    <row r="5" spans="1:1" s="28" customFormat="1" ht="13.8" thickBot="1" x14ac:dyDescent="0.3">
      <c r="A5" s="29" t="s">
        <v>40</v>
      </c>
    </row>
    <row r="6" spans="1:1" s="28" customFormat="1" ht="13.8" thickBot="1" x14ac:dyDescent="0.3">
      <c r="A6" s="29" t="s">
        <v>41</v>
      </c>
    </row>
    <row r="7" spans="1:1" s="28" customFormat="1" ht="13.8" thickBot="1" x14ac:dyDescent="0.3">
      <c r="A7" s="29" t="s">
        <v>42</v>
      </c>
    </row>
    <row r="8" spans="1:1" s="28" customFormat="1" ht="13.8" thickBot="1" x14ac:dyDescent="0.3">
      <c r="A8" s="29" t="s">
        <v>250</v>
      </c>
    </row>
    <row r="9" spans="1:1" s="28" customFormat="1" ht="13.8" thickBot="1" x14ac:dyDescent="0.3">
      <c r="A9" s="29" t="s">
        <v>43</v>
      </c>
    </row>
    <row r="10" spans="1:1" s="28" customFormat="1" ht="13.8" thickBot="1" x14ac:dyDescent="0.3">
      <c r="A10" s="29" t="s">
        <v>44</v>
      </c>
    </row>
    <row r="11" spans="1:1" s="28" customFormat="1" ht="13.8" thickBot="1" x14ac:dyDescent="0.3">
      <c r="A11" s="29" t="s">
        <v>45</v>
      </c>
    </row>
    <row r="12" spans="1:1" s="28" customFormat="1" ht="13.8" thickBot="1" x14ac:dyDescent="0.3">
      <c r="A12" s="29" t="s">
        <v>46</v>
      </c>
    </row>
    <row r="13" spans="1:1" s="28" customFormat="1" ht="13.8" thickBot="1" x14ac:dyDescent="0.3">
      <c r="A13" s="29" t="s">
        <v>47</v>
      </c>
    </row>
    <row r="14" spans="1:1" s="28" customFormat="1" ht="13.8" thickBot="1" x14ac:dyDescent="0.3">
      <c r="A14" s="29" t="s">
        <v>48</v>
      </c>
    </row>
    <row r="15" spans="1:1" s="28" customFormat="1" ht="13.8" thickBot="1" x14ac:dyDescent="0.3">
      <c r="A15" s="29" t="s">
        <v>268</v>
      </c>
    </row>
    <row r="16" spans="1:1" s="28" customFormat="1" ht="13.8" thickBot="1" x14ac:dyDescent="0.3">
      <c r="A16" s="29" t="s">
        <v>49</v>
      </c>
    </row>
    <row r="17" spans="1:1" s="28" customFormat="1" ht="13.8" thickBot="1" x14ac:dyDescent="0.3">
      <c r="A17" s="29" t="s">
        <v>50</v>
      </c>
    </row>
    <row r="18" spans="1:1" s="28" customFormat="1" ht="13.8" thickBot="1" x14ac:dyDescent="0.3">
      <c r="A18" s="29" t="s">
        <v>275</v>
      </c>
    </row>
    <row r="19" spans="1:1" s="28" customFormat="1" ht="13.8" thickBot="1" x14ac:dyDescent="0.3">
      <c r="A19" s="29" t="s">
        <v>278</v>
      </c>
    </row>
    <row r="20" spans="1:1" s="28" customFormat="1" ht="13.8" thickBot="1" x14ac:dyDescent="0.3">
      <c r="A20" s="29" t="s">
        <v>51</v>
      </c>
    </row>
    <row r="21" spans="1:1" s="28" customFormat="1" ht="13.8" thickBot="1" x14ac:dyDescent="0.3">
      <c r="A21" s="29" t="s">
        <v>52</v>
      </c>
    </row>
    <row r="22" spans="1:1" s="28" customFormat="1" ht="13.8" thickBot="1" x14ac:dyDescent="0.3">
      <c r="A22" s="29" t="s">
        <v>285</v>
      </c>
    </row>
    <row r="23" spans="1:1" s="28" customFormat="1" ht="13.8" thickBot="1" x14ac:dyDescent="0.3">
      <c r="A23" s="29" t="s">
        <v>288</v>
      </c>
    </row>
    <row r="24" spans="1:1" s="28" customFormat="1" ht="13.8" thickBot="1" x14ac:dyDescent="0.3">
      <c r="A24" s="29" t="s">
        <v>53</v>
      </c>
    </row>
    <row r="25" spans="1:1" s="28" customFormat="1" ht="13.8" thickBot="1" x14ac:dyDescent="0.3">
      <c r="A25" s="29" t="s">
        <v>54</v>
      </c>
    </row>
    <row r="26" spans="1:1" s="28" customFormat="1" ht="13.8" thickBot="1" x14ac:dyDescent="0.3">
      <c r="A26" s="29" t="s">
        <v>55</v>
      </c>
    </row>
    <row r="27" spans="1:1" s="28" customFormat="1" ht="13.8" thickBot="1" x14ac:dyDescent="0.3">
      <c r="A27" s="29" t="s">
        <v>56</v>
      </c>
    </row>
    <row r="28" spans="1:1" s="28" customFormat="1" ht="13.8" thickBot="1" x14ac:dyDescent="0.3">
      <c r="A28" s="29" t="s">
        <v>57</v>
      </c>
    </row>
    <row r="29" spans="1:1" s="28" customFormat="1" ht="13.8" thickBot="1" x14ac:dyDescent="0.3">
      <c r="A29" s="29" t="s">
        <v>300</v>
      </c>
    </row>
    <row r="30" spans="1:1" s="28" customFormat="1" ht="13.8" thickBot="1" x14ac:dyDescent="0.3">
      <c r="A30" s="29" t="s">
        <v>58</v>
      </c>
    </row>
    <row r="31" spans="1:1" s="28" customFormat="1" ht="13.8" thickBot="1" x14ac:dyDescent="0.3">
      <c r="A31" s="29" t="s">
        <v>59</v>
      </c>
    </row>
    <row r="32" spans="1:1" s="28" customFormat="1" ht="13.8" thickBot="1" x14ac:dyDescent="0.3">
      <c r="A32" s="29" t="s">
        <v>60</v>
      </c>
    </row>
    <row r="33" spans="1:1" s="28" customFormat="1" ht="13.8" thickBot="1" x14ac:dyDescent="0.3">
      <c r="A33" s="29" t="s">
        <v>61</v>
      </c>
    </row>
    <row r="34" spans="1:1" s="28" customFormat="1" ht="13.8" thickBot="1" x14ac:dyDescent="0.3">
      <c r="A34" s="29" t="s">
        <v>62</v>
      </c>
    </row>
    <row r="35" spans="1:1" s="28" customFormat="1" ht="13.8" thickBot="1" x14ac:dyDescent="0.3">
      <c r="A35" s="29" t="s">
        <v>63</v>
      </c>
    </row>
    <row r="36" spans="1:1" s="28" customFormat="1" ht="13.8" thickBot="1" x14ac:dyDescent="0.3">
      <c r="A36" s="29" t="s">
        <v>64</v>
      </c>
    </row>
    <row r="37" spans="1:1" s="28" customFormat="1" ht="13.8" thickBot="1" x14ac:dyDescent="0.3">
      <c r="A37" s="29" t="s">
        <v>65</v>
      </c>
    </row>
    <row r="38" spans="1:1" s="28" customFormat="1" ht="13.8" thickBot="1" x14ac:dyDescent="0.3">
      <c r="A38" s="29" t="s">
        <v>66</v>
      </c>
    </row>
    <row r="39" spans="1:1" s="28" customFormat="1" ht="13.8" thickBot="1" x14ac:dyDescent="0.3">
      <c r="A39" s="29" t="s">
        <v>67</v>
      </c>
    </row>
    <row r="40" spans="1:1" s="28" customFormat="1" ht="13.8" thickBot="1" x14ac:dyDescent="0.3">
      <c r="A40" s="29" t="s">
        <v>97</v>
      </c>
    </row>
    <row r="41" spans="1:1" s="28" customFormat="1" ht="13.8" thickBot="1" x14ac:dyDescent="0.3">
      <c r="A41" s="29" t="s">
        <v>68</v>
      </c>
    </row>
    <row r="42" spans="1:1" s="28" customFormat="1" ht="13.8" thickBot="1" x14ac:dyDescent="0.3">
      <c r="A42" s="29" t="s">
        <v>69</v>
      </c>
    </row>
    <row r="43" spans="1:1" s="28" customFormat="1" ht="13.8" thickBot="1" x14ac:dyDescent="0.3">
      <c r="A43" s="29" t="s">
        <v>70</v>
      </c>
    </row>
    <row r="44" spans="1:1" s="28" customFormat="1" ht="13.8" thickBot="1" x14ac:dyDescent="0.3">
      <c r="A44" s="29" t="s">
        <v>71</v>
      </c>
    </row>
    <row r="45" spans="1:1" s="28" customFormat="1" ht="13.8" thickBot="1" x14ac:dyDescent="0.3">
      <c r="A45" s="29" t="s">
        <v>100</v>
      </c>
    </row>
    <row r="46" spans="1:1" s="28" customFormat="1" ht="13.8" thickBot="1" x14ac:dyDescent="0.3">
      <c r="A46" s="29" t="s">
        <v>72</v>
      </c>
    </row>
    <row r="47" spans="1:1" s="28" customFormat="1" ht="13.8" thickBot="1" x14ac:dyDescent="0.3">
      <c r="A47" s="29" t="s">
        <v>73</v>
      </c>
    </row>
    <row r="48" spans="1:1" s="28" customFormat="1" ht="13.8" thickBot="1" x14ac:dyDescent="0.3">
      <c r="A48" s="29" t="s">
        <v>74</v>
      </c>
    </row>
    <row r="49" spans="1:1" s="28" customFormat="1" ht="13.8" thickBot="1" x14ac:dyDescent="0.3">
      <c r="A49" s="29" t="s">
        <v>75</v>
      </c>
    </row>
    <row r="50" spans="1:1" s="28" customFormat="1" ht="13.8" thickBot="1" x14ac:dyDescent="0.3">
      <c r="A50" s="29" t="s">
        <v>76</v>
      </c>
    </row>
    <row r="51" spans="1:1" s="28" customFormat="1" ht="13.8" thickBot="1" x14ac:dyDescent="0.3">
      <c r="A51" s="29" t="s">
        <v>77</v>
      </c>
    </row>
    <row r="52" spans="1:1" s="28" customFormat="1" ht="13.8" thickBot="1" x14ac:dyDescent="0.3">
      <c r="A52" s="29" t="s">
        <v>78</v>
      </c>
    </row>
    <row r="53" spans="1:1" s="28" customFormat="1" ht="13.8" thickBot="1" x14ac:dyDescent="0.3">
      <c r="A53" s="29" t="s">
        <v>102</v>
      </c>
    </row>
    <row r="54" spans="1:1" s="28" customFormat="1" ht="13.8" thickBot="1" x14ac:dyDescent="0.3">
      <c r="A54" s="29" t="s">
        <v>79</v>
      </c>
    </row>
    <row r="55" spans="1:1" s="28" customFormat="1" ht="13.8" thickBot="1" x14ac:dyDescent="0.3">
      <c r="A55" s="29" t="s">
        <v>80</v>
      </c>
    </row>
    <row r="56" spans="1:1" s="28" customFormat="1" ht="13.8" thickBot="1" x14ac:dyDescent="0.3">
      <c r="A56" s="29" t="s">
        <v>81</v>
      </c>
    </row>
    <row r="57" spans="1:1" s="28" customFormat="1" ht="13.8" thickBot="1" x14ac:dyDescent="0.3">
      <c r="A57" s="29" t="s">
        <v>82</v>
      </c>
    </row>
    <row r="58" spans="1:1" s="28" customFormat="1" ht="13.8" thickBot="1" x14ac:dyDescent="0.3">
      <c r="A58" s="29" t="s">
        <v>83</v>
      </c>
    </row>
    <row r="59" spans="1:1" s="28" customFormat="1" ht="13.8" thickBot="1" x14ac:dyDescent="0.3">
      <c r="A59" s="29" t="s">
        <v>104</v>
      </c>
    </row>
    <row r="60" spans="1:1" s="28" customFormat="1" ht="13.8" thickBot="1" x14ac:dyDescent="0.3">
      <c r="A60" s="29" t="s">
        <v>84</v>
      </c>
    </row>
    <row r="61" spans="1:1" s="28" customFormat="1" ht="13.8" thickBot="1" x14ac:dyDescent="0.3">
      <c r="A61" s="29" t="s">
        <v>85</v>
      </c>
    </row>
    <row r="62" spans="1:1" s="28" customFormat="1" ht="13.8" thickBot="1" x14ac:dyDescent="0.3">
      <c r="A62" s="29" t="s">
        <v>105</v>
      </c>
    </row>
    <row r="63" spans="1:1" s="28" customFormat="1" ht="13.8" thickBot="1" x14ac:dyDescent="0.3">
      <c r="A63" s="29" t="s">
        <v>86</v>
      </c>
    </row>
    <row r="64" spans="1:1" s="28" customFormat="1" ht="13.8" thickBot="1" x14ac:dyDescent="0.3">
      <c r="A64" s="29" t="s">
        <v>87</v>
      </c>
    </row>
    <row r="65" spans="1:1" s="28" customFormat="1" ht="13.8" thickBot="1" x14ac:dyDescent="0.3">
      <c r="A65" s="29" t="s">
        <v>88</v>
      </c>
    </row>
    <row r="66" spans="1:1" s="28" customFormat="1" ht="13.8" thickBot="1" x14ac:dyDescent="0.3">
      <c r="A66" s="29" t="s">
        <v>89</v>
      </c>
    </row>
    <row r="67" spans="1:1" s="28" customFormat="1" ht="13.8" thickBot="1" x14ac:dyDescent="0.3">
      <c r="A67" s="29" t="s">
        <v>106</v>
      </c>
    </row>
    <row r="68" spans="1:1" s="28" customFormat="1" ht="13.8" thickBot="1" x14ac:dyDescent="0.3">
      <c r="A68" s="29" t="s">
        <v>306</v>
      </c>
    </row>
    <row r="69" spans="1:1" s="28" customFormat="1" ht="13.8" thickBot="1" x14ac:dyDescent="0.3">
      <c r="A69" s="29" t="s">
        <v>307</v>
      </c>
    </row>
    <row r="70" spans="1:1" s="28" customFormat="1" ht="13.8" thickBot="1" x14ac:dyDescent="0.3">
      <c r="A70" s="29" t="s">
        <v>308</v>
      </c>
    </row>
    <row r="71" spans="1:1" s="28" customFormat="1" ht="13.8" thickBot="1" x14ac:dyDescent="0.3">
      <c r="A71" s="29" t="s">
        <v>309</v>
      </c>
    </row>
    <row r="72" spans="1:1" s="28" customFormat="1" ht="13.8" thickBot="1" x14ac:dyDescent="0.3">
      <c r="A72" s="29" t="s">
        <v>310</v>
      </c>
    </row>
    <row r="73" spans="1:1" s="28" customFormat="1" ht="13.8" thickBot="1" x14ac:dyDescent="0.3">
      <c r="A73" s="29" t="s">
        <v>311</v>
      </c>
    </row>
    <row r="74" spans="1:1" s="28" customFormat="1" ht="13.8" thickBot="1" x14ac:dyDescent="0.3">
      <c r="A74" s="29" t="s">
        <v>312</v>
      </c>
    </row>
    <row r="75" spans="1:1" s="28" customFormat="1" ht="13.8" thickBot="1" x14ac:dyDescent="0.3">
      <c r="A75" s="29" t="s">
        <v>107</v>
      </c>
    </row>
    <row r="76" spans="1:1" s="28" customFormat="1" ht="13.8" thickBot="1" x14ac:dyDescent="0.3">
      <c r="A76" s="29" t="s">
        <v>313</v>
      </c>
    </row>
    <row r="77" spans="1:1" s="28" customFormat="1" ht="13.8" thickBot="1" x14ac:dyDescent="0.3">
      <c r="A77" s="29" t="s">
        <v>109</v>
      </c>
    </row>
    <row r="78" spans="1:1" s="28" customFormat="1" ht="13.8" thickBot="1" x14ac:dyDescent="0.3">
      <c r="A78" s="29" t="s">
        <v>314</v>
      </c>
    </row>
    <row r="79" spans="1:1" s="28" customFormat="1" ht="13.8" thickBot="1" x14ac:dyDescent="0.3">
      <c r="A79" s="29" t="s">
        <v>315</v>
      </c>
    </row>
    <row r="80" spans="1:1" s="28" customFormat="1" ht="13.8" thickBot="1" x14ac:dyDescent="0.3">
      <c r="A80" s="29" t="s">
        <v>110</v>
      </c>
    </row>
    <row r="81" spans="1:1" s="28" customFormat="1" ht="13.8" thickBot="1" x14ac:dyDescent="0.3">
      <c r="A81" s="29" t="s">
        <v>316</v>
      </c>
    </row>
    <row r="82" spans="1:1" s="28" customFormat="1" ht="13.8" thickBot="1" x14ac:dyDescent="0.3">
      <c r="A82" s="29" t="s">
        <v>317</v>
      </c>
    </row>
    <row r="83" spans="1:1" s="28" customFormat="1" ht="13.8" thickBot="1" x14ac:dyDescent="0.3">
      <c r="A83" s="29" t="s">
        <v>318</v>
      </c>
    </row>
    <row r="84" spans="1:1" s="28" customFormat="1" ht="13.8" thickBot="1" x14ac:dyDescent="0.3">
      <c r="A84" s="29" t="s">
        <v>111</v>
      </c>
    </row>
    <row r="85" spans="1:1" s="28" customFormat="1" ht="13.8" thickBot="1" x14ac:dyDescent="0.3">
      <c r="A85" s="29" t="s">
        <v>319</v>
      </c>
    </row>
    <row r="86" spans="1:1" s="28" customFormat="1" ht="13.8" thickBot="1" x14ac:dyDescent="0.3">
      <c r="A86" s="29" t="s">
        <v>320</v>
      </c>
    </row>
    <row r="87" spans="1:1" s="28" customFormat="1" ht="13.8" thickBot="1" x14ac:dyDescent="0.3">
      <c r="A87" s="29" t="s">
        <v>321</v>
      </c>
    </row>
    <row r="88" spans="1:1" s="28" customFormat="1" ht="13.8" thickBot="1" x14ac:dyDescent="0.3">
      <c r="A88" s="29" t="s">
        <v>322</v>
      </c>
    </row>
    <row r="89" spans="1:1" s="28" customFormat="1" ht="13.8" thickBot="1" x14ac:dyDescent="0.3">
      <c r="A89" s="29" t="s">
        <v>112</v>
      </c>
    </row>
    <row r="90" spans="1:1" s="28" customFormat="1" x14ac:dyDescent="0.25"/>
    <row r="91" spans="1:1" s="28" customFormat="1" x14ac:dyDescent="0.25"/>
    <row r="92" spans="1:1" s="28" customFormat="1" x14ac:dyDescent="0.25"/>
    <row r="93" spans="1:1" s="28" customFormat="1" x14ac:dyDescent="0.25"/>
    <row r="94" spans="1:1" s="28" customFormat="1" x14ac:dyDescent="0.25"/>
    <row r="95" spans="1:1" s="28" customFormat="1" x14ac:dyDescent="0.25"/>
    <row r="96" spans="1:1" s="28" customFormat="1" x14ac:dyDescent="0.25"/>
    <row r="97" s="28" customFormat="1" x14ac:dyDescent="0.25"/>
    <row r="98" s="28" customFormat="1" x14ac:dyDescent="0.25"/>
    <row r="99" s="28" customFormat="1" x14ac:dyDescent="0.25"/>
    <row r="100" s="28" customFormat="1" x14ac:dyDescent="0.25"/>
    <row r="101" s="28" customFormat="1" x14ac:dyDescent="0.25"/>
    <row r="102" s="28" customFormat="1" x14ac:dyDescent="0.25"/>
    <row r="103" s="28" customFormat="1" x14ac:dyDescent="0.25"/>
    <row r="104" s="28" customFormat="1" x14ac:dyDescent="0.25"/>
    <row r="105" s="28" customFormat="1" x14ac:dyDescent="0.25"/>
    <row r="106" s="28" customFormat="1" x14ac:dyDescent="0.25"/>
    <row r="107" s="28" customFormat="1" x14ac:dyDescent="0.25"/>
    <row r="108" s="28" customFormat="1" x14ac:dyDescent="0.25"/>
    <row r="109" s="28" customFormat="1" x14ac:dyDescent="0.25"/>
    <row r="110" s="28" customFormat="1" x14ac:dyDescent="0.25"/>
    <row r="111" s="28" customFormat="1" x14ac:dyDescent="0.25"/>
    <row r="112" s="28" customFormat="1" x14ac:dyDescent="0.25"/>
    <row r="113" s="28" customFormat="1" x14ac:dyDescent="0.25"/>
    <row r="114" s="28" customFormat="1" x14ac:dyDescent="0.25"/>
    <row r="115" s="28" customFormat="1" x14ac:dyDescent="0.25"/>
    <row r="116" s="28" customFormat="1" x14ac:dyDescent="0.25"/>
    <row r="117" s="28" customFormat="1" x14ac:dyDescent="0.25"/>
    <row r="118" s="28" customFormat="1" x14ac:dyDescent="0.25"/>
    <row r="119" s="28" customFormat="1" x14ac:dyDescent="0.25"/>
    <row r="120" s="28" customFormat="1" x14ac:dyDescent="0.25"/>
    <row r="121" s="28" customFormat="1" x14ac:dyDescent="0.25"/>
    <row r="122" s="28" customFormat="1" x14ac:dyDescent="0.25"/>
    <row r="123" s="28" customFormat="1" x14ac:dyDescent="0.25"/>
    <row r="124" s="28" customFormat="1" x14ac:dyDescent="0.25"/>
    <row r="125" s="28" customFormat="1" x14ac:dyDescent="0.25"/>
    <row r="126" s="28" customFormat="1" x14ac:dyDescent="0.25"/>
    <row r="127" s="28" customFormat="1" x14ac:dyDescent="0.25"/>
    <row r="128" s="28" customFormat="1" x14ac:dyDescent="0.25"/>
    <row r="129" s="28" customFormat="1" x14ac:dyDescent="0.25"/>
    <row r="130" s="28" customFormat="1" x14ac:dyDescent="0.25"/>
    <row r="131" s="28" customFormat="1" x14ac:dyDescent="0.25"/>
    <row r="132" s="28" customFormat="1" x14ac:dyDescent="0.25"/>
    <row r="133" s="28" customFormat="1" x14ac:dyDescent="0.25"/>
    <row r="134" s="28" customFormat="1" x14ac:dyDescent="0.25"/>
    <row r="135" s="28" customFormat="1" x14ac:dyDescent="0.25"/>
    <row r="136" s="28" customFormat="1" x14ac:dyDescent="0.25"/>
    <row r="137" s="28" customFormat="1" x14ac:dyDescent="0.25"/>
    <row r="138" s="28" customFormat="1" x14ac:dyDescent="0.25"/>
    <row r="139" s="28" customFormat="1" x14ac:dyDescent="0.25"/>
    <row r="140" s="28" customFormat="1" x14ac:dyDescent="0.25"/>
    <row r="141" s="28" customFormat="1" x14ac:dyDescent="0.25"/>
    <row r="142" s="28" customFormat="1" x14ac:dyDescent="0.25"/>
    <row r="143" s="28" customFormat="1" x14ac:dyDescent="0.25"/>
    <row r="144" s="28" customFormat="1" x14ac:dyDescent="0.25"/>
    <row r="145" s="28" customFormat="1" x14ac:dyDescent="0.25"/>
    <row r="146" s="28" customFormat="1" x14ac:dyDescent="0.25"/>
    <row r="147" s="28" customFormat="1" x14ac:dyDescent="0.25"/>
    <row r="148" s="28" customFormat="1" x14ac:dyDescent="0.25"/>
    <row r="149" s="28" customFormat="1" x14ac:dyDescent="0.25"/>
    <row r="150" s="28" customFormat="1" x14ac:dyDescent="0.25"/>
    <row r="151" s="28" customFormat="1" x14ac:dyDescent="0.25"/>
    <row r="152" s="28" customFormat="1" x14ac:dyDescent="0.25"/>
    <row r="153" s="28" customFormat="1" x14ac:dyDescent="0.25"/>
    <row r="154" s="28" customFormat="1" x14ac:dyDescent="0.25"/>
    <row r="155" s="28" customFormat="1" x14ac:dyDescent="0.25"/>
    <row r="156" s="28" customFormat="1" x14ac:dyDescent="0.25"/>
    <row r="157" s="28" customFormat="1" x14ac:dyDescent="0.25"/>
    <row r="158" s="28" customFormat="1" x14ac:dyDescent="0.25"/>
    <row r="159" s="28" customFormat="1" x14ac:dyDescent="0.25"/>
    <row r="160" s="28" customFormat="1" x14ac:dyDescent="0.25"/>
    <row r="161" s="28" customFormat="1" x14ac:dyDescent="0.25"/>
    <row r="162" s="28" customFormat="1" x14ac:dyDescent="0.25"/>
    <row r="163" s="28" customFormat="1" x14ac:dyDescent="0.25"/>
    <row r="164" s="28" customFormat="1" x14ac:dyDescent="0.25"/>
    <row r="165" s="28" customFormat="1" x14ac:dyDescent="0.25"/>
    <row r="166" s="28" customFormat="1" x14ac:dyDescent="0.25"/>
    <row r="167" s="28" customFormat="1" x14ac:dyDescent="0.25"/>
    <row r="168" s="28" customFormat="1" x14ac:dyDescent="0.25"/>
    <row r="169" s="28" customFormat="1" x14ac:dyDescent="0.25"/>
    <row r="170" s="28" customFormat="1" x14ac:dyDescent="0.25"/>
    <row r="171" s="28" customFormat="1" x14ac:dyDescent="0.25"/>
    <row r="172" s="28" customFormat="1" x14ac:dyDescent="0.25"/>
    <row r="173" s="28" customFormat="1" x14ac:dyDescent="0.25"/>
    <row r="174" s="28" customFormat="1" x14ac:dyDescent="0.25"/>
    <row r="175" s="28" customFormat="1" x14ac:dyDescent="0.25"/>
    <row r="176" s="28" customFormat="1" x14ac:dyDescent="0.25"/>
    <row r="177" s="28" customFormat="1" x14ac:dyDescent="0.25"/>
    <row r="178" s="28" customFormat="1" x14ac:dyDescent="0.25"/>
    <row r="179" s="28" customFormat="1" x14ac:dyDescent="0.25"/>
    <row r="180" s="28" customFormat="1" x14ac:dyDescent="0.25"/>
    <row r="181" s="28" customFormat="1" x14ac:dyDescent="0.25"/>
    <row r="182" s="28" customFormat="1" x14ac:dyDescent="0.25"/>
    <row r="183" s="28" customFormat="1" x14ac:dyDescent="0.25"/>
    <row r="184" s="28" customFormat="1" x14ac:dyDescent="0.25"/>
    <row r="185" s="28" customFormat="1" x14ac:dyDescent="0.25"/>
    <row r="186" s="28" customFormat="1" x14ac:dyDescent="0.25"/>
    <row r="187" s="28" customFormat="1" x14ac:dyDescent="0.25"/>
    <row r="188" s="28" customFormat="1" x14ac:dyDescent="0.25"/>
    <row r="189" s="28" customFormat="1" x14ac:dyDescent="0.25"/>
    <row r="190" s="28" customFormat="1" x14ac:dyDescent="0.25"/>
    <row r="191" s="28" customFormat="1" x14ac:dyDescent="0.25"/>
    <row r="192" s="28" customFormat="1" x14ac:dyDescent="0.25"/>
    <row r="193" s="28" customFormat="1" x14ac:dyDescent="0.25"/>
    <row r="194" s="28" customFormat="1" x14ac:dyDescent="0.25"/>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1"/>
  <sheetViews>
    <sheetView zoomScale="75" workbookViewId="0">
      <selection activeCell="A6" sqref="A6:G28"/>
    </sheetView>
  </sheetViews>
  <sheetFormatPr defaultColWidth="11.44140625" defaultRowHeight="10.199999999999999" x14ac:dyDescent="0.25"/>
  <cols>
    <col min="1" max="1" width="20.6640625" style="4" customWidth="1"/>
    <col min="2" max="2" width="60.6640625" style="4" customWidth="1"/>
    <col min="3" max="3" width="12.109375" style="4" bestFit="1" customWidth="1"/>
    <col min="4" max="4" width="28.6640625" style="1" bestFit="1" customWidth="1"/>
    <col min="5" max="5" width="47.88671875" style="4" customWidth="1"/>
    <col min="6" max="6" width="55.109375" style="4" bestFit="1" customWidth="1"/>
    <col min="7" max="7" width="42.33203125" style="4" bestFit="1" customWidth="1"/>
    <col min="8" max="16384" width="11.44140625" style="1"/>
  </cols>
  <sheetData>
    <row r="1" spans="1:7" ht="82.5" customHeight="1" thickBot="1" x14ac:dyDescent="0.3">
      <c r="B1" s="35" t="s">
        <v>131</v>
      </c>
    </row>
    <row r="2" spans="1:7" s="33" customFormat="1" ht="30.6" x14ac:dyDescent="0.25">
      <c r="A2" s="39" t="s">
        <v>0</v>
      </c>
      <c r="B2" s="62">
        <v>2020</v>
      </c>
      <c r="C2" s="32"/>
    </row>
    <row r="3" spans="1:7" s="33" customFormat="1" ht="31.2" thickBot="1" x14ac:dyDescent="0.3">
      <c r="A3" s="40" t="s">
        <v>1</v>
      </c>
      <c r="B3" s="48">
        <v>3</v>
      </c>
      <c r="C3" s="32"/>
    </row>
    <row r="4" spans="1:7" s="38" customFormat="1" ht="36" customHeight="1" x14ac:dyDescent="0.25">
      <c r="A4" s="104" t="s">
        <v>358</v>
      </c>
      <c r="B4" s="105"/>
      <c r="C4" s="105"/>
      <c r="D4" s="105"/>
      <c r="E4" s="105"/>
      <c r="F4" s="105"/>
      <c r="G4" s="106"/>
    </row>
    <row r="5" spans="1:7" s="38" customFormat="1" ht="36" customHeight="1" x14ac:dyDescent="0.25">
      <c r="A5" s="73" t="s">
        <v>359</v>
      </c>
      <c r="B5" s="74" t="s">
        <v>360</v>
      </c>
      <c r="C5" s="74" t="s">
        <v>361</v>
      </c>
      <c r="D5" s="75" t="s">
        <v>362</v>
      </c>
      <c r="E5" s="74" t="s">
        <v>363</v>
      </c>
      <c r="F5" s="74" t="s">
        <v>364</v>
      </c>
      <c r="G5" s="76" t="s">
        <v>365</v>
      </c>
    </row>
    <row r="6" spans="1:7" ht="51.6" thickBot="1" x14ac:dyDescent="0.3">
      <c r="A6" s="123" t="s">
        <v>404</v>
      </c>
      <c r="B6" s="123" t="s">
        <v>405</v>
      </c>
      <c r="C6" s="124">
        <v>44196</v>
      </c>
      <c r="D6" s="77" t="s">
        <v>406</v>
      </c>
      <c r="E6" s="123" t="s">
        <v>407</v>
      </c>
      <c r="F6" s="123" t="s">
        <v>408</v>
      </c>
      <c r="G6" s="125"/>
    </row>
    <row r="7" spans="1:7" ht="10.8" thickBot="1" x14ac:dyDescent="0.3">
      <c r="A7" s="126"/>
      <c r="B7" s="126"/>
      <c r="C7" s="127"/>
      <c r="D7" s="127"/>
      <c r="E7" s="127"/>
      <c r="F7" s="127"/>
      <c r="G7" s="128"/>
    </row>
    <row r="8" spans="1:7" ht="12" x14ac:dyDescent="0.25">
      <c r="A8" s="104" t="s">
        <v>409</v>
      </c>
      <c r="B8" s="105"/>
      <c r="C8" s="105"/>
      <c r="D8" s="105"/>
      <c r="E8" s="105"/>
      <c r="F8" s="105"/>
      <c r="G8" s="106"/>
    </row>
    <row r="9" spans="1:7" ht="20.399999999999999" x14ac:dyDescent="0.25">
      <c r="A9" s="129" t="s">
        <v>359</v>
      </c>
      <c r="B9" s="130" t="s">
        <v>360</v>
      </c>
      <c r="C9" s="130" t="s">
        <v>361</v>
      </c>
      <c r="D9" s="131" t="s">
        <v>362</v>
      </c>
      <c r="E9" s="130" t="s">
        <v>363</v>
      </c>
      <c r="F9" s="130" t="s">
        <v>364</v>
      </c>
      <c r="G9" s="132" t="s">
        <v>365</v>
      </c>
    </row>
    <row r="10" spans="1:7" x14ac:dyDescent="0.25">
      <c r="A10" s="123" t="s">
        <v>410</v>
      </c>
      <c r="B10" s="123" t="s">
        <v>411</v>
      </c>
      <c r="C10" s="124">
        <v>44561</v>
      </c>
      <c r="D10" s="77" t="s">
        <v>412</v>
      </c>
      <c r="E10" s="123" t="s">
        <v>411</v>
      </c>
      <c r="F10" s="123" t="s">
        <v>410</v>
      </c>
      <c r="G10" s="133"/>
    </row>
    <row r="11" spans="1:7" x14ac:dyDescent="0.25">
      <c r="A11" s="123" t="s">
        <v>413</v>
      </c>
      <c r="B11" s="123" t="s">
        <v>414</v>
      </c>
      <c r="C11" s="124">
        <v>44196</v>
      </c>
      <c r="D11" s="77" t="s">
        <v>412</v>
      </c>
      <c r="E11" s="123" t="s">
        <v>415</v>
      </c>
      <c r="F11" s="123" t="s">
        <v>413</v>
      </c>
      <c r="G11" s="133"/>
    </row>
    <row r="12" spans="1:7" ht="20.399999999999999" x14ac:dyDescent="0.25">
      <c r="A12" s="123" t="s">
        <v>413</v>
      </c>
      <c r="B12" s="123" t="s">
        <v>415</v>
      </c>
      <c r="C12" s="124" t="s">
        <v>416</v>
      </c>
      <c r="D12" s="77" t="s">
        <v>412</v>
      </c>
      <c r="E12" s="123" t="s">
        <v>415</v>
      </c>
      <c r="F12" s="123" t="s">
        <v>413</v>
      </c>
      <c r="G12" s="133"/>
    </row>
    <row r="13" spans="1:7" ht="51" x14ac:dyDescent="0.25">
      <c r="A13" s="123" t="s">
        <v>417</v>
      </c>
      <c r="B13" s="123" t="s">
        <v>418</v>
      </c>
      <c r="C13" s="124" t="s">
        <v>416</v>
      </c>
      <c r="D13" s="77" t="s">
        <v>412</v>
      </c>
      <c r="E13" s="123" t="s">
        <v>419</v>
      </c>
      <c r="F13" s="123" t="s">
        <v>417</v>
      </c>
      <c r="G13" s="133" t="s">
        <v>420</v>
      </c>
    </row>
    <row r="14" spans="1:7" ht="40.799999999999997" x14ac:dyDescent="0.25">
      <c r="A14" s="123" t="s">
        <v>421</v>
      </c>
      <c r="B14" s="123" t="s">
        <v>422</v>
      </c>
      <c r="C14" s="124">
        <v>44196</v>
      </c>
      <c r="D14" s="77" t="s">
        <v>412</v>
      </c>
      <c r="E14" s="123" t="s">
        <v>422</v>
      </c>
      <c r="F14" s="123" t="s">
        <v>421</v>
      </c>
      <c r="G14" s="133" t="s">
        <v>420</v>
      </c>
    </row>
    <row r="15" spans="1:7" ht="20.399999999999999" x14ac:dyDescent="0.25">
      <c r="A15" s="123" t="s">
        <v>423</v>
      </c>
      <c r="B15" s="123" t="s">
        <v>424</v>
      </c>
      <c r="C15" s="124" t="s">
        <v>425</v>
      </c>
      <c r="D15" s="77" t="s">
        <v>412</v>
      </c>
      <c r="E15" s="123" t="s">
        <v>426</v>
      </c>
      <c r="F15" s="123" t="s">
        <v>423</v>
      </c>
      <c r="G15" s="133"/>
    </row>
    <row r="16" spans="1:7" ht="20.399999999999999" x14ac:dyDescent="0.25">
      <c r="A16" s="123" t="s">
        <v>427</v>
      </c>
      <c r="B16" s="123" t="s">
        <v>428</v>
      </c>
      <c r="C16" s="124">
        <v>45743</v>
      </c>
      <c r="D16" s="77" t="s">
        <v>412</v>
      </c>
      <c r="E16" s="123" t="s">
        <v>429</v>
      </c>
      <c r="F16" s="123" t="s">
        <v>427</v>
      </c>
      <c r="G16" s="133"/>
    </row>
    <row r="17" spans="1:7" ht="51" x14ac:dyDescent="0.25">
      <c r="A17" s="123" t="s">
        <v>430</v>
      </c>
      <c r="B17" s="123" t="s">
        <v>431</v>
      </c>
      <c r="C17" s="124" t="s">
        <v>432</v>
      </c>
      <c r="D17" s="77" t="s">
        <v>412</v>
      </c>
      <c r="E17" s="123" t="s">
        <v>431</v>
      </c>
      <c r="F17" s="123" t="s">
        <v>430</v>
      </c>
      <c r="G17" s="133" t="s">
        <v>433</v>
      </c>
    </row>
    <row r="18" spans="1:7" ht="71.400000000000006" x14ac:dyDescent="0.25">
      <c r="A18" s="123" t="s">
        <v>434</v>
      </c>
      <c r="B18" s="123" t="s">
        <v>435</v>
      </c>
      <c r="C18" s="124" t="s">
        <v>436</v>
      </c>
      <c r="D18" s="77" t="s">
        <v>412</v>
      </c>
      <c r="E18" s="123" t="s">
        <v>435</v>
      </c>
      <c r="F18" s="123" t="s">
        <v>434</v>
      </c>
      <c r="G18" s="133" t="s">
        <v>437</v>
      </c>
    </row>
    <row r="19" spans="1:7" ht="71.400000000000006" x14ac:dyDescent="0.25">
      <c r="A19" s="123" t="s">
        <v>438</v>
      </c>
      <c r="B19" s="123" t="s">
        <v>439</v>
      </c>
      <c r="C19" s="124">
        <v>44196</v>
      </c>
      <c r="D19" s="77" t="s">
        <v>412</v>
      </c>
      <c r="E19" s="123" t="s">
        <v>439</v>
      </c>
      <c r="F19" s="123" t="s">
        <v>438</v>
      </c>
      <c r="G19" s="125"/>
    </row>
    <row r="20" spans="1:7" ht="30.6" x14ac:dyDescent="0.25">
      <c r="A20" s="123" t="s">
        <v>440</v>
      </c>
      <c r="B20" s="123" t="s">
        <v>441</v>
      </c>
      <c r="C20" s="124">
        <v>45783</v>
      </c>
      <c r="D20" s="77" t="s">
        <v>412</v>
      </c>
      <c r="E20" s="123" t="s">
        <v>441</v>
      </c>
      <c r="F20" s="123" t="s">
        <v>440</v>
      </c>
      <c r="G20" s="125"/>
    </row>
    <row r="21" spans="1:7" ht="20.399999999999999" x14ac:dyDescent="0.25">
      <c r="A21" s="123" t="s">
        <v>442</v>
      </c>
      <c r="B21" s="123" t="s">
        <v>443</v>
      </c>
      <c r="C21" s="124" t="s">
        <v>425</v>
      </c>
      <c r="D21" s="77" t="s">
        <v>412</v>
      </c>
      <c r="E21" s="123" t="s">
        <v>443</v>
      </c>
      <c r="F21" s="123" t="s">
        <v>442</v>
      </c>
      <c r="G21" s="125"/>
    </row>
    <row r="22" spans="1:7" ht="51" x14ac:dyDescent="0.25">
      <c r="A22" s="123" t="s">
        <v>444</v>
      </c>
      <c r="B22" s="123" t="s">
        <v>445</v>
      </c>
      <c r="C22" s="124" t="s">
        <v>425</v>
      </c>
      <c r="D22" s="77" t="s">
        <v>412</v>
      </c>
      <c r="E22" s="123" t="s">
        <v>445</v>
      </c>
      <c r="F22" s="123" t="s">
        <v>444</v>
      </c>
      <c r="G22" s="125"/>
    </row>
    <row r="23" spans="1:7" ht="40.799999999999997" x14ac:dyDescent="0.25">
      <c r="A23" s="123" t="s">
        <v>446</v>
      </c>
      <c r="B23" s="123" t="s">
        <v>447</v>
      </c>
      <c r="C23" s="124">
        <v>44196</v>
      </c>
      <c r="D23" s="77" t="s">
        <v>412</v>
      </c>
      <c r="E23" s="123" t="s">
        <v>447</v>
      </c>
      <c r="F23" s="123" t="s">
        <v>446</v>
      </c>
      <c r="G23" s="125"/>
    </row>
    <row r="24" spans="1:7" ht="30.6" x14ac:dyDescent="0.25">
      <c r="A24" s="123" t="s">
        <v>448</v>
      </c>
      <c r="B24" s="123" t="s">
        <v>449</v>
      </c>
      <c r="C24" s="124">
        <v>44324</v>
      </c>
      <c r="D24" s="77" t="s">
        <v>412</v>
      </c>
      <c r="E24" s="123" t="s">
        <v>449</v>
      </c>
      <c r="F24" s="123" t="s">
        <v>448</v>
      </c>
      <c r="G24" s="125"/>
    </row>
    <row r="25" spans="1:7" ht="30.6" x14ac:dyDescent="0.25">
      <c r="A25" s="123" t="s">
        <v>448</v>
      </c>
      <c r="B25" s="123" t="s">
        <v>450</v>
      </c>
      <c r="C25" s="124">
        <v>44255</v>
      </c>
      <c r="D25" s="77" t="s">
        <v>412</v>
      </c>
      <c r="E25" s="123" t="s">
        <v>450</v>
      </c>
      <c r="F25" s="123" t="s">
        <v>448</v>
      </c>
      <c r="G25" s="125"/>
    </row>
    <row r="26" spans="1:7" ht="20.399999999999999" x14ac:dyDescent="0.25">
      <c r="A26" s="123" t="s">
        <v>451</v>
      </c>
      <c r="B26" s="123" t="s">
        <v>452</v>
      </c>
      <c r="C26" s="124" t="s">
        <v>425</v>
      </c>
      <c r="D26" s="77" t="s">
        <v>412</v>
      </c>
      <c r="E26" s="123" t="s">
        <v>452</v>
      </c>
      <c r="F26" s="123" t="s">
        <v>451</v>
      </c>
      <c r="G26" s="125"/>
    </row>
    <row r="27" spans="1:7" ht="30.6" x14ac:dyDescent="0.25">
      <c r="A27" s="134" t="s">
        <v>442</v>
      </c>
      <c r="B27" s="134" t="s">
        <v>453</v>
      </c>
      <c r="C27" s="135">
        <v>44196</v>
      </c>
      <c r="D27" s="136" t="s">
        <v>412</v>
      </c>
      <c r="E27" s="134" t="s">
        <v>453</v>
      </c>
      <c r="F27" s="134" t="s">
        <v>442</v>
      </c>
      <c r="G27" s="137"/>
    </row>
    <row r="28" spans="1:7" ht="20.399999999999999" x14ac:dyDescent="0.25">
      <c r="A28" s="123" t="s">
        <v>454</v>
      </c>
      <c r="B28" s="123" t="s">
        <v>455</v>
      </c>
      <c r="C28" s="124" t="s">
        <v>425</v>
      </c>
      <c r="D28" s="77" t="s">
        <v>412</v>
      </c>
      <c r="E28" s="123" t="s">
        <v>455</v>
      </c>
      <c r="F28" s="123" t="s">
        <v>454</v>
      </c>
      <c r="G28" s="125"/>
    </row>
    <row r="29" spans="1:7" x14ac:dyDescent="0.25">
      <c r="A29" s="1"/>
      <c r="B29" s="1"/>
      <c r="C29" s="1"/>
      <c r="E29" s="1"/>
      <c r="F29" s="1"/>
      <c r="G29" s="1"/>
    </row>
    <row r="30" spans="1:7" x14ac:dyDescent="0.25">
      <c r="A30" s="1"/>
      <c r="B30" s="1"/>
      <c r="C30" s="1"/>
      <c r="E30" s="1"/>
      <c r="F30" s="1"/>
      <c r="G30" s="1"/>
    </row>
    <row r="31" spans="1:7" x14ac:dyDescent="0.25">
      <c r="A31" s="1"/>
      <c r="B31" s="1"/>
      <c r="C31" s="1"/>
      <c r="E31" s="1"/>
      <c r="F31" s="1"/>
      <c r="G31" s="1"/>
    </row>
    <row r="32" spans="1:7" x14ac:dyDescent="0.25">
      <c r="A32" s="1"/>
      <c r="B32" s="1"/>
      <c r="C32" s="1"/>
      <c r="E32" s="1"/>
      <c r="F32" s="1"/>
      <c r="G32" s="1"/>
    </row>
    <row r="33" spans="1:7" x14ac:dyDescent="0.25">
      <c r="A33" s="1"/>
      <c r="B33" s="1"/>
      <c r="C33" s="1"/>
      <c r="E33" s="1"/>
      <c r="F33" s="1"/>
      <c r="G33" s="1"/>
    </row>
    <row r="34" spans="1:7" x14ac:dyDescent="0.25">
      <c r="A34" s="1"/>
      <c r="B34" s="1"/>
      <c r="C34" s="1"/>
      <c r="E34" s="1"/>
      <c r="F34" s="1"/>
      <c r="G34" s="1"/>
    </row>
    <row r="35" spans="1:7" x14ac:dyDescent="0.25">
      <c r="A35" s="1"/>
      <c r="B35" s="1"/>
      <c r="C35" s="1"/>
      <c r="E35" s="1"/>
      <c r="F35" s="1"/>
      <c r="G35" s="1"/>
    </row>
    <row r="36" spans="1:7" x14ac:dyDescent="0.25">
      <c r="A36" s="1"/>
      <c r="B36" s="1"/>
      <c r="C36" s="1"/>
      <c r="E36" s="1"/>
      <c r="F36" s="1"/>
      <c r="G36" s="1"/>
    </row>
    <row r="37" spans="1:7" x14ac:dyDescent="0.25">
      <c r="A37" s="1"/>
      <c r="B37" s="1"/>
      <c r="C37" s="1"/>
      <c r="E37" s="1"/>
      <c r="F37" s="1"/>
      <c r="G37" s="1"/>
    </row>
    <row r="38" spans="1:7" x14ac:dyDescent="0.25">
      <c r="A38" s="1"/>
      <c r="B38" s="1"/>
      <c r="C38" s="1"/>
      <c r="E38" s="1"/>
      <c r="F38" s="1"/>
      <c r="G38" s="1"/>
    </row>
    <row r="39" spans="1:7" x14ac:dyDescent="0.25">
      <c r="A39" s="1"/>
      <c r="B39" s="1"/>
      <c r="C39" s="1"/>
      <c r="E39" s="1"/>
      <c r="F39" s="1"/>
      <c r="G39" s="1"/>
    </row>
    <row r="40" spans="1:7" x14ac:dyDescent="0.25">
      <c r="A40" s="1"/>
      <c r="B40" s="1"/>
      <c r="C40" s="1"/>
      <c r="E40" s="1"/>
      <c r="F40" s="1"/>
      <c r="G40" s="1"/>
    </row>
    <row r="41" spans="1:7" x14ac:dyDescent="0.25">
      <c r="A41" s="1"/>
      <c r="B41" s="1"/>
      <c r="C41" s="1"/>
      <c r="E41" s="1"/>
      <c r="F41" s="1"/>
      <c r="G41" s="1"/>
    </row>
    <row r="42" spans="1:7" x14ac:dyDescent="0.25">
      <c r="A42" s="1"/>
      <c r="B42" s="1"/>
      <c r="C42" s="1"/>
      <c r="E42" s="1"/>
      <c r="F42" s="1"/>
      <c r="G42" s="1"/>
    </row>
    <row r="43" spans="1:7" x14ac:dyDescent="0.25">
      <c r="A43" s="1"/>
      <c r="B43" s="1"/>
      <c r="C43" s="1"/>
      <c r="E43" s="1"/>
      <c r="F43" s="1"/>
      <c r="G43" s="1"/>
    </row>
    <row r="44" spans="1:7" x14ac:dyDescent="0.25">
      <c r="A44" s="1"/>
      <c r="B44" s="1"/>
      <c r="C44" s="1"/>
      <c r="E44" s="1"/>
      <c r="F44" s="1"/>
      <c r="G44" s="1"/>
    </row>
    <row r="45" spans="1:7" x14ac:dyDescent="0.25">
      <c r="A45" s="1"/>
      <c r="B45" s="1"/>
      <c r="C45" s="1"/>
      <c r="E45" s="1"/>
      <c r="F45" s="1"/>
      <c r="G45" s="1"/>
    </row>
    <row r="46" spans="1:7" x14ac:dyDescent="0.25">
      <c r="A46" s="1"/>
      <c r="B46" s="1"/>
      <c r="C46" s="1"/>
      <c r="E46" s="1"/>
      <c r="F46" s="1"/>
      <c r="G46" s="1"/>
    </row>
    <row r="47" spans="1:7" x14ac:dyDescent="0.25">
      <c r="A47" s="1"/>
      <c r="B47" s="1"/>
      <c r="C47" s="1"/>
      <c r="E47" s="1"/>
      <c r="F47" s="1"/>
      <c r="G47" s="1"/>
    </row>
    <row r="48" spans="1:7" x14ac:dyDescent="0.25">
      <c r="A48" s="1"/>
      <c r="B48" s="1"/>
      <c r="C48" s="1"/>
      <c r="E48" s="1"/>
      <c r="F48" s="1"/>
      <c r="G48" s="1"/>
    </row>
    <row r="49" spans="1:7" x14ac:dyDescent="0.25">
      <c r="A49" s="1"/>
      <c r="B49" s="1"/>
      <c r="C49" s="1"/>
      <c r="E49" s="1"/>
      <c r="F49" s="1"/>
      <c r="G49" s="1"/>
    </row>
    <row r="50" spans="1:7" x14ac:dyDescent="0.25">
      <c r="A50" s="1"/>
      <c r="B50" s="1"/>
      <c r="C50" s="1"/>
      <c r="E50" s="1"/>
      <c r="F50" s="1"/>
      <c r="G50" s="1"/>
    </row>
    <row r="51" spans="1:7" x14ac:dyDescent="0.25">
      <c r="A51" s="1"/>
      <c r="B51" s="1"/>
      <c r="C51" s="1"/>
      <c r="E51" s="1"/>
      <c r="F51" s="1"/>
      <c r="G51" s="1"/>
    </row>
    <row r="52" spans="1:7" x14ac:dyDescent="0.25">
      <c r="A52" s="1"/>
      <c r="B52" s="1"/>
      <c r="C52" s="1"/>
      <c r="E52" s="1"/>
      <c r="F52" s="1"/>
      <c r="G52" s="1"/>
    </row>
    <row r="53" spans="1:7" x14ac:dyDescent="0.25">
      <c r="A53" s="1"/>
      <c r="B53" s="1"/>
      <c r="C53" s="1"/>
      <c r="E53" s="1"/>
      <c r="F53" s="1"/>
      <c r="G53" s="1"/>
    </row>
    <row r="54" spans="1:7" x14ac:dyDescent="0.25">
      <c r="A54" s="1"/>
      <c r="B54" s="1"/>
      <c r="C54" s="1"/>
      <c r="E54" s="1"/>
      <c r="F54" s="1"/>
      <c r="G54" s="1"/>
    </row>
    <row r="55" spans="1:7" x14ac:dyDescent="0.25">
      <c r="A55" s="1"/>
      <c r="B55" s="1"/>
      <c r="C55" s="1"/>
      <c r="E55" s="1"/>
      <c r="F55" s="1"/>
      <c r="G55" s="1"/>
    </row>
    <row r="56" spans="1:7" x14ac:dyDescent="0.25">
      <c r="A56" s="1"/>
      <c r="B56" s="1"/>
      <c r="C56" s="1"/>
      <c r="E56" s="1"/>
      <c r="F56" s="1"/>
      <c r="G56" s="1"/>
    </row>
    <row r="57" spans="1:7" x14ac:dyDescent="0.25">
      <c r="A57" s="1"/>
      <c r="B57" s="1"/>
      <c r="C57" s="1"/>
      <c r="E57" s="1"/>
      <c r="F57" s="1"/>
      <c r="G57" s="1"/>
    </row>
    <row r="58" spans="1:7" x14ac:dyDescent="0.25">
      <c r="A58" s="1"/>
      <c r="B58" s="1"/>
      <c r="C58" s="1"/>
      <c r="E58" s="1"/>
      <c r="F58" s="1"/>
      <c r="G58" s="1"/>
    </row>
    <row r="59" spans="1:7" x14ac:dyDescent="0.25">
      <c r="A59" s="1"/>
      <c r="B59" s="1"/>
      <c r="C59" s="1"/>
      <c r="E59" s="1"/>
      <c r="F59" s="1"/>
      <c r="G59" s="1"/>
    </row>
    <row r="60" spans="1:7" x14ac:dyDescent="0.25">
      <c r="A60" s="1"/>
      <c r="B60" s="1"/>
      <c r="C60" s="1"/>
      <c r="E60" s="1"/>
      <c r="F60" s="1"/>
      <c r="G60" s="1"/>
    </row>
    <row r="61" spans="1:7" x14ac:dyDescent="0.25">
      <c r="A61" s="1"/>
      <c r="B61" s="1"/>
      <c r="C61" s="1"/>
      <c r="E61" s="1"/>
      <c r="F61" s="1"/>
      <c r="G61" s="1"/>
    </row>
    <row r="62" spans="1:7" x14ac:dyDescent="0.25">
      <c r="A62" s="1"/>
      <c r="B62" s="1"/>
      <c r="C62" s="1"/>
      <c r="E62" s="1"/>
      <c r="F62" s="1"/>
      <c r="G62" s="1"/>
    </row>
    <row r="63" spans="1:7" x14ac:dyDescent="0.25">
      <c r="A63" s="1"/>
      <c r="B63" s="1"/>
      <c r="C63" s="1"/>
      <c r="E63" s="1"/>
      <c r="F63" s="1"/>
      <c r="G63" s="1"/>
    </row>
    <row r="64" spans="1:7" x14ac:dyDescent="0.25">
      <c r="A64" s="1"/>
      <c r="B64" s="1"/>
      <c r="C64" s="1"/>
      <c r="E64" s="1"/>
      <c r="F64" s="1"/>
      <c r="G64" s="1"/>
    </row>
    <row r="65" spans="1:7" x14ac:dyDescent="0.25">
      <c r="A65" s="1"/>
      <c r="B65" s="1"/>
      <c r="C65" s="1"/>
      <c r="E65" s="1"/>
      <c r="F65" s="1"/>
      <c r="G65" s="1"/>
    </row>
    <row r="66" spans="1:7" x14ac:dyDescent="0.25">
      <c r="A66" s="1"/>
      <c r="B66" s="1"/>
      <c r="C66" s="1"/>
      <c r="E66" s="1"/>
      <c r="F66" s="1"/>
      <c r="G66" s="1"/>
    </row>
    <row r="67" spans="1:7" x14ac:dyDescent="0.25">
      <c r="A67" s="1"/>
      <c r="B67" s="1"/>
      <c r="C67" s="1"/>
      <c r="E67" s="1"/>
      <c r="F67" s="1"/>
      <c r="G67" s="1"/>
    </row>
    <row r="68" spans="1:7" x14ac:dyDescent="0.25">
      <c r="A68" s="1"/>
      <c r="B68" s="1"/>
      <c r="C68" s="1"/>
      <c r="E68" s="1"/>
      <c r="F68" s="1"/>
      <c r="G68" s="1"/>
    </row>
    <row r="69" spans="1:7" x14ac:dyDescent="0.25">
      <c r="A69" s="1"/>
      <c r="B69" s="1"/>
      <c r="C69" s="1"/>
      <c r="E69" s="1"/>
      <c r="F69" s="1"/>
      <c r="G69" s="1"/>
    </row>
    <row r="70" spans="1:7" x14ac:dyDescent="0.25">
      <c r="A70" s="1"/>
      <c r="B70" s="1"/>
      <c r="C70" s="1"/>
      <c r="E70" s="1"/>
      <c r="F70" s="1"/>
      <c r="G70" s="1"/>
    </row>
    <row r="71" spans="1:7" x14ac:dyDescent="0.25">
      <c r="A71" s="1"/>
      <c r="B71" s="1"/>
      <c r="C71" s="1"/>
      <c r="E71" s="1"/>
      <c r="F71" s="1"/>
      <c r="G71" s="1"/>
    </row>
    <row r="72" spans="1:7" x14ac:dyDescent="0.25">
      <c r="A72" s="1"/>
      <c r="B72" s="1"/>
      <c r="C72" s="1"/>
      <c r="E72" s="1"/>
      <c r="F72" s="1"/>
      <c r="G72" s="1"/>
    </row>
    <row r="73" spans="1:7" x14ac:dyDescent="0.25">
      <c r="A73" s="1"/>
      <c r="B73" s="1"/>
      <c r="C73" s="1"/>
      <c r="E73" s="1"/>
      <c r="F73" s="1"/>
      <c r="G73" s="1"/>
    </row>
    <row r="74" spans="1:7" x14ac:dyDescent="0.25">
      <c r="A74" s="1"/>
      <c r="B74" s="1"/>
      <c r="C74" s="1"/>
      <c r="E74" s="1"/>
      <c r="F74" s="1"/>
      <c r="G74" s="1"/>
    </row>
    <row r="75" spans="1:7" x14ac:dyDescent="0.25">
      <c r="A75" s="1"/>
      <c r="B75" s="1"/>
      <c r="C75" s="1"/>
      <c r="E75" s="1"/>
      <c r="F75" s="1"/>
      <c r="G75" s="1"/>
    </row>
    <row r="76" spans="1:7" x14ac:dyDescent="0.25">
      <c r="A76" s="1"/>
      <c r="B76" s="1"/>
      <c r="C76" s="1"/>
      <c r="E76" s="1"/>
      <c r="F76" s="1"/>
      <c r="G76" s="1"/>
    </row>
    <row r="77" spans="1:7" x14ac:dyDescent="0.25">
      <c r="A77" s="1"/>
      <c r="B77" s="1"/>
      <c r="C77" s="1"/>
      <c r="E77" s="1"/>
      <c r="F77" s="1"/>
      <c r="G77" s="1"/>
    </row>
    <row r="78" spans="1:7" x14ac:dyDescent="0.25">
      <c r="A78" s="1"/>
      <c r="B78" s="1"/>
      <c r="C78" s="1"/>
      <c r="E78" s="1"/>
      <c r="F78" s="1"/>
      <c r="G78" s="1"/>
    </row>
    <row r="79" spans="1:7" x14ac:dyDescent="0.25">
      <c r="A79" s="1"/>
      <c r="B79" s="1"/>
      <c r="C79" s="1"/>
      <c r="E79" s="1"/>
      <c r="F79" s="1"/>
      <c r="G79" s="1"/>
    </row>
    <row r="80" spans="1:7" x14ac:dyDescent="0.25">
      <c r="A80" s="1"/>
      <c r="B80" s="1"/>
      <c r="C80" s="1"/>
      <c r="E80" s="1"/>
      <c r="F80" s="1"/>
      <c r="G80" s="1"/>
    </row>
    <row r="81" spans="1:7" x14ac:dyDescent="0.25">
      <c r="A81" s="1"/>
      <c r="B81" s="1"/>
      <c r="C81" s="1"/>
      <c r="E81" s="1"/>
      <c r="F81" s="1"/>
      <c r="G81" s="1"/>
    </row>
    <row r="82" spans="1:7" x14ac:dyDescent="0.25">
      <c r="A82" s="1"/>
      <c r="B82" s="1"/>
      <c r="C82" s="1"/>
      <c r="E82" s="1"/>
      <c r="F82" s="1"/>
      <c r="G82" s="1"/>
    </row>
    <row r="83" spans="1:7" x14ac:dyDescent="0.25">
      <c r="A83" s="1"/>
      <c r="B83" s="1"/>
      <c r="C83" s="1"/>
      <c r="E83" s="1"/>
      <c r="F83" s="1"/>
      <c r="G83" s="1"/>
    </row>
    <row r="84" spans="1:7" x14ac:dyDescent="0.25">
      <c r="A84" s="1"/>
      <c r="B84" s="1"/>
      <c r="C84" s="1"/>
      <c r="E84" s="1"/>
      <c r="F84" s="1"/>
      <c r="G84" s="1"/>
    </row>
    <row r="85" spans="1:7" x14ac:dyDescent="0.25">
      <c r="A85" s="1"/>
      <c r="B85" s="1"/>
      <c r="C85" s="1"/>
      <c r="E85" s="1"/>
      <c r="F85" s="1"/>
      <c r="G85" s="1"/>
    </row>
    <row r="86" spans="1:7" x14ac:dyDescent="0.25">
      <c r="A86" s="1"/>
      <c r="B86" s="1"/>
      <c r="C86" s="1"/>
      <c r="E86" s="1"/>
      <c r="F86" s="1"/>
      <c r="G86" s="1"/>
    </row>
    <row r="87" spans="1:7" x14ac:dyDescent="0.25">
      <c r="A87" s="1"/>
      <c r="B87" s="1"/>
      <c r="C87" s="1"/>
      <c r="E87" s="1"/>
      <c r="F87" s="1"/>
      <c r="G87" s="1"/>
    </row>
    <row r="88" spans="1:7" x14ac:dyDescent="0.25">
      <c r="A88" s="1"/>
      <c r="B88" s="1"/>
      <c r="C88" s="1"/>
      <c r="E88" s="1"/>
      <c r="F88" s="1"/>
      <c r="G88" s="1"/>
    </row>
    <row r="89" spans="1:7" x14ac:dyDescent="0.25">
      <c r="A89" s="1"/>
      <c r="B89" s="1"/>
      <c r="C89" s="1"/>
      <c r="E89" s="1"/>
      <c r="F89" s="1"/>
      <c r="G89" s="1"/>
    </row>
    <row r="90" spans="1:7" x14ac:dyDescent="0.25">
      <c r="A90" s="1"/>
      <c r="B90" s="1"/>
      <c r="C90" s="1"/>
      <c r="E90" s="1"/>
      <c r="F90" s="1"/>
      <c r="G90" s="1"/>
    </row>
    <row r="91" spans="1:7" x14ac:dyDescent="0.25">
      <c r="A91" s="1"/>
      <c r="B91" s="1"/>
      <c r="C91" s="1"/>
      <c r="E91" s="1"/>
      <c r="F91" s="1"/>
      <c r="G91" s="1"/>
    </row>
    <row r="92" spans="1:7" x14ac:dyDescent="0.25">
      <c r="A92" s="1"/>
      <c r="B92" s="1"/>
      <c r="C92" s="1"/>
      <c r="E92" s="1"/>
      <c r="F92" s="1"/>
      <c r="G92" s="1"/>
    </row>
    <row r="93" spans="1:7" x14ac:dyDescent="0.25">
      <c r="A93" s="1"/>
      <c r="B93" s="1"/>
      <c r="C93" s="1"/>
      <c r="E93" s="1"/>
      <c r="F93" s="1"/>
      <c r="G93" s="1"/>
    </row>
    <row r="94" spans="1:7" x14ac:dyDescent="0.25">
      <c r="A94" s="1"/>
      <c r="B94" s="1"/>
      <c r="C94" s="1"/>
      <c r="E94" s="1"/>
      <c r="F94" s="1"/>
      <c r="G94" s="1"/>
    </row>
    <row r="95" spans="1:7" x14ac:dyDescent="0.25">
      <c r="A95" s="1"/>
      <c r="B95" s="1"/>
      <c r="C95" s="1"/>
      <c r="E95" s="1"/>
      <c r="F95" s="1"/>
      <c r="G95" s="1"/>
    </row>
    <row r="96" spans="1:7" x14ac:dyDescent="0.25">
      <c r="A96" s="1"/>
      <c r="B96" s="1"/>
      <c r="C96" s="1"/>
      <c r="E96" s="1"/>
      <c r="F96" s="1"/>
      <c r="G96" s="1"/>
    </row>
    <row r="97" spans="1:7" x14ac:dyDescent="0.25">
      <c r="A97" s="1"/>
      <c r="B97" s="1"/>
      <c r="C97" s="1"/>
      <c r="E97" s="1"/>
      <c r="F97" s="1"/>
      <c r="G97" s="1"/>
    </row>
    <row r="98" spans="1:7" x14ac:dyDescent="0.25">
      <c r="A98" s="1"/>
      <c r="B98" s="1"/>
      <c r="C98" s="1"/>
      <c r="E98" s="1"/>
      <c r="F98" s="1"/>
      <c r="G98" s="1"/>
    </row>
    <row r="99" spans="1:7" x14ac:dyDescent="0.25">
      <c r="A99" s="1"/>
      <c r="B99" s="1"/>
      <c r="C99" s="1"/>
      <c r="E99" s="1"/>
      <c r="F99" s="1"/>
      <c r="G99" s="1"/>
    </row>
    <row r="100" spans="1:7" x14ac:dyDescent="0.25">
      <c r="A100" s="1"/>
      <c r="B100" s="1"/>
      <c r="C100" s="1"/>
      <c r="E100" s="1"/>
      <c r="F100" s="1"/>
      <c r="G100" s="1"/>
    </row>
    <row r="101" spans="1:7" x14ac:dyDescent="0.25">
      <c r="A101" s="1"/>
      <c r="B101" s="1"/>
      <c r="C101" s="1"/>
      <c r="E101" s="1"/>
      <c r="F101" s="1"/>
      <c r="G101" s="1"/>
    </row>
    <row r="102" spans="1:7" x14ac:dyDescent="0.25">
      <c r="A102" s="1"/>
      <c r="B102" s="1"/>
      <c r="C102" s="1"/>
      <c r="E102" s="1"/>
      <c r="F102" s="1"/>
      <c r="G102" s="1"/>
    </row>
    <row r="103" spans="1:7" x14ac:dyDescent="0.25">
      <c r="A103" s="1"/>
      <c r="B103" s="1"/>
      <c r="C103" s="1"/>
      <c r="E103" s="1"/>
      <c r="F103" s="1"/>
      <c r="G103" s="1"/>
    </row>
    <row r="104" spans="1:7" x14ac:dyDescent="0.25">
      <c r="A104" s="1"/>
      <c r="B104" s="1"/>
      <c r="C104" s="1"/>
      <c r="E104" s="1"/>
      <c r="F104" s="1"/>
      <c r="G104" s="1"/>
    </row>
    <row r="105" spans="1:7" x14ac:dyDescent="0.25">
      <c r="A105" s="1"/>
      <c r="B105" s="1"/>
      <c r="C105" s="1"/>
      <c r="E105" s="1"/>
      <c r="F105" s="1"/>
      <c r="G105" s="1"/>
    </row>
    <row r="106" spans="1:7" x14ac:dyDescent="0.25">
      <c r="A106" s="1"/>
      <c r="B106" s="1"/>
      <c r="C106" s="1"/>
      <c r="E106" s="1"/>
      <c r="F106" s="1"/>
      <c r="G106" s="1"/>
    </row>
    <row r="107" spans="1:7" x14ac:dyDescent="0.25">
      <c r="A107" s="1"/>
      <c r="B107" s="1"/>
      <c r="C107" s="1"/>
      <c r="E107" s="1"/>
      <c r="F107" s="1"/>
      <c r="G107" s="1"/>
    </row>
    <row r="108" spans="1:7" x14ac:dyDescent="0.25">
      <c r="A108" s="1"/>
      <c r="B108" s="1"/>
      <c r="C108" s="1"/>
      <c r="E108" s="1"/>
      <c r="F108" s="1"/>
      <c r="G108" s="1"/>
    </row>
    <row r="109" spans="1:7" x14ac:dyDescent="0.25">
      <c r="A109" s="1"/>
      <c r="B109" s="1"/>
      <c r="C109" s="1"/>
      <c r="E109" s="1"/>
      <c r="F109" s="1"/>
      <c r="G109" s="1"/>
    </row>
    <row r="110" spans="1:7" x14ac:dyDescent="0.25">
      <c r="A110" s="1"/>
      <c r="B110" s="1"/>
      <c r="C110" s="1"/>
      <c r="E110" s="1"/>
      <c r="F110" s="1"/>
      <c r="G110" s="1"/>
    </row>
    <row r="111" spans="1:7" x14ac:dyDescent="0.25">
      <c r="A111" s="1"/>
      <c r="B111" s="1"/>
      <c r="C111" s="1"/>
      <c r="E111" s="1"/>
      <c r="F111" s="1"/>
      <c r="G111" s="1"/>
    </row>
    <row r="112" spans="1:7" x14ac:dyDescent="0.25">
      <c r="A112" s="1"/>
      <c r="B112" s="1"/>
      <c r="C112" s="1"/>
      <c r="E112" s="1"/>
      <c r="F112" s="1"/>
      <c r="G112" s="1"/>
    </row>
    <row r="113" spans="1:7" x14ac:dyDescent="0.25">
      <c r="A113" s="1"/>
      <c r="B113" s="1"/>
      <c r="C113" s="1"/>
      <c r="E113" s="1"/>
      <c r="F113" s="1"/>
      <c r="G113" s="1"/>
    </row>
    <row r="114" spans="1:7" x14ac:dyDescent="0.25">
      <c r="A114" s="1"/>
      <c r="B114" s="1"/>
      <c r="C114" s="1"/>
      <c r="E114" s="1"/>
      <c r="F114" s="1"/>
      <c r="G114" s="1"/>
    </row>
    <row r="115" spans="1:7" x14ac:dyDescent="0.25">
      <c r="A115" s="1"/>
      <c r="B115" s="1"/>
      <c r="C115" s="1"/>
      <c r="E115" s="1"/>
      <c r="F115" s="1"/>
      <c r="G115" s="1"/>
    </row>
    <row r="116" spans="1:7" x14ac:dyDescent="0.25">
      <c r="A116" s="1"/>
      <c r="B116" s="1"/>
      <c r="C116" s="1"/>
      <c r="E116" s="1"/>
      <c r="F116" s="1"/>
      <c r="G116" s="1"/>
    </row>
    <row r="117" spans="1:7" x14ac:dyDescent="0.25">
      <c r="A117" s="1"/>
      <c r="B117" s="1"/>
      <c r="C117" s="1"/>
      <c r="E117" s="1"/>
      <c r="F117" s="1"/>
      <c r="G117" s="1"/>
    </row>
    <row r="118" spans="1:7" x14ac:dyDescent="0.25">
      <c r="A118" s="1"/>
      <c r="B118" s="1"/>
      <c r="C118" s="1"/>
      <c r="E118" s="1"/>
      <c r="F118" s="1"/>
      <c r="G118" s="1"/>
    </row>
    <row r="119" spans="1:7" x14ac:dyDescent="0.25">
      <c r="A119" s="1"/>
      <c r="B119" s="1"/>
      <c r="C119" s="1"/>
      <c r="E119" s="1"/>
      <c r="F119" s="1"/>
      <c r="G119" s="1"/>
    </row>
    <row r="120" spans="1:7" x14ac:dyDescent="0.25">
      <c r="A120" s="1"/>
      <c r="B120" s="1"/>
      <c r="C120" s="1"/>
      <c r="E120" s="1"/>
      <c r="F120" s="1"/>
      <c r="G120" s="1"/>
    </row>
    <row r="121" spans="1:7" x14ac:dyDescent="0.25">
      <c r="A121" s="1"/>
      <c r="B121" s="1"/>
      <c r="C121" s="1"/>
      <c r="E121" s="1"/>
      <c r="F121" s="1"/>
      <c r="G121" s="1"/>
    </row>
    <row r="122" spans="1:7" x14ac:dyDescent="0.25">
      <c r="A122" s="1"/>
      <c r="B122" s="1"/>
      <c r="C122" s="1"/>
      <c r="E122" s="1"/>
      <c r="F122" s="1"/>
      <c r="G122" s="1"/>
    </row>
    <row r="123" spans="1:7" x14ac:dyDescent="0.25">
      <c r="A123" s="1"/>
      <c r="B123" s="1"/>
      <c r="C123" s="1"/>
      <c r="E123" s="1"/>
      <c r="F123" s="1"/>
      <c r="G123" s="1"/>
    </row>
    <row r="124" spans="1:7" x14ac:dyDescent="0.25">
      <c r="A124" s="1"/>
      <c r="B124" s="1"/>
      <c r="C124" s="1"/>
      <c r="E124" s="1"/>
      <c r="F124" s="1"/>
      <c r="G124" s="1"/>
    </row>
    <row r="125" spans="1:7" x14ac:dyDescent="0.25">
      <c r="A125" s="1"/>
      <c r="B125" s="1"/>
      <c r="C125" s="1"/>
      <c r="E125" s="1"/>
      <c r="F125" s="1"/>
      <c r="G125" s="1"/>
    </row>
    <row r="126" spans="1:7" x14ac:dyDescent="0.25">
      <c r="A126" s="1"/>
      <c r="B126" s="1"/>
      <c r="C126" s="1"/>
      <c r="E126" s="1"/>
      <c r="F126" s="1"/>
      <c r="G126" s="1"/>
    </row>
    <row r="127" spans="1:7" x14ac:dyDescent="0.25">
      <c r="A127" s="1"/>
      <c r="B127" s="1"/>
      <c r="C127" s="1"/>
      <c r="E127" s="1"/>
      <c r="F127" s="1"/>
      <c r="G127" s="1"/>
    </row>
    <row r="128" spans="1:7" x14ac:dyDescent="0.25">
      <c r="A128" s="1"/>
      <c r="B128" s="1"/>
      <c r="C128" s="1"/>
      <c r="E128" s="1"/>
      <c r="F128" s="1"/>
      <c r="G128" s="1"/>
    </row>
    <row r="129" spans="1:7" x14ac:dyDescent="0.25">
      <c r="A129" s="1"/>
      <c r="B129" s="1"/>
      <c r="C129" s="1"/>
      <c r="E129" s="1"/>
      <c r="F129" s="1"/>
      <c r="G129" s="1"/>
    </row>
    <row r="130" spans="1:7" x14ac:dyDescent="0.25">
      <c r="A130" s="1"/>
      <c r="B130" s="1"/>
      <c r="C130" s="1"/>
      <c r="E130" s="1"/>
      <c r="F130" s="1"/>
      <c r="G130" s="1"/>
    </row>
    <row r="131" spans="1:7" x14ac:dyDescent="0.25">
      <c r="A131" s="1"/>
      <c r="B131" s="1"/>
      <c r="C131" s="1"/>
      <c r="E131" s="1"/>
      <c r="F131" s="1"/>
      <c r="G131" s="1"/>
    </row>
    <row r="132" spans="1:7" x14ac:dyDescent="0.25">
      <c r="A132" s="1"/>
      <c r="B132" s="1"/>
      <c r="C132" s="1"/>
      <c r="E132" s="1"/>
      <c r="F132" s="1"/>
      <c r="G132" s="1"/>
    </row>
    <row r="133" spans="1:7" x14ac:dyDescent="0.25">
      <c r="A133" s="1"/>
      <c r="B133" s="1"/>
      <c r="C133" s="1"/>
      <c r="E133" s="1"/>
      <c r="F133" s="1"/>
      <c r="G133" s="1"/>
    </row>
    <row r="134" spans="1:7" x14ac:dyDescent="0.25">
      <c r="A134" s="1"/>
      <c r="B134" s="1"/>
      <c r="C134" s="1"/>
      <c r="E134" s="1"/>
      <c r="F134" s="1"/>
      <c r="G134" s="1"/>
    </row>
    <row r="135" spans="1:7" x14ac:dyDescent="0.25">
      <c r="A135" s="1"/>
      <c r="B135" s="1"/>
      <c r="C135" s="1"/>
      <c r="E135" s="1"/>
      <c r="F135" s="1"/>
      <c r="G135" s="1"/>
    </row>
    <row r="136" spans="1:7" x14ac:dyDescent="0.25">
      <c r="A136" s="1"/>
      <c r="B136" s="1"/>
      <c r="C136" s="1"/>
      <c r="E136" s="1"/>
      <c r="F136" s="1"/>
      <c r="G136" s="1"/>
    </row>
    <row r="137" spans="1:7" x14ac:dyDescent="0.25">
      <c r="A137" s="1"/>
      <c r="B137" s="1"/>
      <c r="C137" s="1"/>
      <c r="E137" s="1"/>
      <c r="F137" s="1"/>
      <c r="G137" s="1"/>
    </row>
    <row r="138" spans="1:7" x14ac:dyDescent="0.25">
      <c r="A138" s="1"/>
      <c r="B138" s="1"/>
      <c r="C138" s="1"/>
      <c r="E138" s="1"/>
      <c r="F138" s="1"/>
      <c r="G138" s="1"/>
    </row>
    <row r="139" spans="1:7" x14ac:dyDescent="0.25">
      <c r="A139" s="1"/>
      <c r="B139" s="1"/>
      <c r="C139" s="1"/>
      <c r="E139" s="1"/>
      <c r="F139" s="1"/>
      <c r="G139" s="1"/>
    </row>
    <row r="140" spans="1:7" x14ac:dyDescent="0.25">
      <c r="A140" s="1"/>
      <c r="B140" s="1"/>
      <c r="C140" s="1"/>
      <c r="E140" s="1"/>
      <c r="F140" s="1"/>
      <c r="G140" s="1"/>
    </row>
    <row r="141" spans="1:7" x14ac:dyDescent="0.25">
      <c r="A141" s="1"/>
      <c r="B141" s="1"/>
      <c r="C141" s="1"/>
      <c r="E141" s="1"/>
      <c r="F141" s="1"/>
      <c r="G141" s="1"/>
    </row>
    <row r="142" spans="1:7" x14ac:dyDescent="0.25">
      <c r="A142" s="1"/>
      <c r="B142" s="1"/>
      <c r="C142" s="1"/>
      <c r="E142" s="1"/>
      <c r="F142" s="1"/>
      <c r="G142" s="1"/>
    </row>
    <row r="143" spans="1:7" x14ac:dyDescent="0.25">
      <c r="A143" s="1"/>
      <c r="B143" s="1"/>
      <c r="C143" s="1"/>
      <c r="E143" s="1"/>
      <c r="F143" s="1"/>
      <c r="G143" s="1"/>
    </row>
    <row r="144" spans="1:7" x14ac:dyDescent="0.25">
      <c r="A144" s="1"/>
      <c r="B144" s="1"/>
      <c r="C144" s="1"/>
      <c r="E144" s="1"/>
      <c r="F144" s="1"/>
      <c r="G144" s="1"/>
    </row>
    <row r="145" spans="1:7" x14ac:dyDescent="0.25">
      <c r="A145" s="1"/>
      <c r="B145" s="1"/>
      <c r="C145" s="1"/>
      <c r="E145" s="1"/>
      <c r="F145" s="1"/>
      <c r="G145" s="1"/>
    </row>
    <row r="146" spans="1:7" x14ac:dyDescent="0.25">
      <c r="A146" s="1"/>
      <c r="B146" s="1"/>
      <c r="C146" s="1"/>
      <c r="E146" s="1"/>
      <c r="F146" s="1"/>
      <c r="G146" s="1"/>
    </row>
    <row r="147" spans="1:7" x14ac:dyDescent="0.25">
      <c r="A147" s="1"/>
      <c r="B147" s="1"/>
      <c r="C147" s="1"/>
      <c r="E147" s="1"/>
      <c r="F147" s="1"/>
      <c r="G147" s="1"/>
    </row>
    <row r="148" spans="1:7" x14ac:dyDescent="0.25">
      <c r="A148" s="1"/>
      <c r="B148" s="1"/>
      <c r="C148" s="1"/>
      <c r="E148" s="1"/>
      <c r="F148" s="1"/>
      <c r="G148" s="1"/>
    </row>
    <row r="149" spans="1:7" x14ac:dyDescent="0.25">
      <c r="A149" s="1"/>
      <c r="B149" s="1"/>
      <c r="C149" s="1"/>
      <c r="E149" s="1"/>
      <c r="F149" s="1"/>
      <c r="G149" s="1"/>
    </row>
    <row r="150" spans="1:7" x14ac:dyDescent="0.25">
      <c r="A150" s="1"/>
      <c r="B150" s="1"/>
      <c r="C150" s="1"/>
      <c r="E150" s="1"/>
      <c r="F150" s="1"/>
      <c r="G150" s="1"/>
    </row>
    <row r="151" spans="1:7" x14ac:dyDescent="0.25">
      <c r="A151" s="1"/>
      <c r="B151" s="1"/>
      <c r="C151" s="1"/>
      <c r="E151" s="1"/>
      <c r="F151" s="1"/>
      <c r="G151" s="1"/>
    </row>
    <row r="152" spans="1:7" x14ac:dyDescent="0.25">
      <c r="A152" s="1"/>
      <c r="B152" s="1"/>
      <c r="C152" s="1"/>
      <c r="E152" s="1"/>
      <c r="F152" s="1"/>
      <c r="G152" s="1"/>
    </row>
    <row r="153" spans="1:7" x14ac:dyDescent="0.25">
      <c r="A153" s="1"/>
      <c r="B153" s="1"/>
      <c r="C153" s="1"/>
      <c r="E153" s="1"/>
      <c r="F153" s="1"/>
      <c r="G153" s="1"/>
    </row>
    <row r="154" spans="1:7" x14ac:dyDescent="0.25">
      <c r="A154" s="1"/>
      <c r="B154" s="1"/>
      <c r="C154" s="1"/>
      <c r="E154" s="1"/>
      <c r="F154" s="1"/>
      <c r="G154" s="1"/>
    </row>
    <row r="155" spans="1:7" x14ac:dyDescent="0.25">
      <c r="A155" s="1"/>
      <c r="B155" s="1"/>
      <c r="C155" s="1"/>
      <c r="E155" s="1"/>
      <c r="F155" s="1"/>
      <c r="G155" s="1"/>
    </row>
    <row r="156" spans="1:7" x14ac:dyDescent="0.25">
      <c r="A156" s="1"/>
      <c r="B156" s="1"/>
      <c r="C156" s="1"/>
      <c r="E156" s="1"/>
      <c r="F156" s="1"/>
      <c r="G156" s="1"/>
    </row>
    <row r="157" spans="1:7" x14ac:dyDescent="0.25">
      <c r="A157" s="1"/>
      <c r="B157" s="1"/>
      <c r="C157" s="1"/>
      <c r="E157" s="1"/>
      <c r="F157" s="1"/>
      <c r="G157" s="1"/>
    </row>
    <row r="158" spans="1:7" x14ac:dyDescent="0.25">
      <c r="A158" s="1"/>
      <c r="B158" s="1"/>
      <c r="C158" s="1"/>
      <c r="E158" s="1"/>
      <c r="F158" s="1"/>
      <c r="G158" s="1"/>
    </row>
    <row r="159" spans="1:7" x14ac:dyDescent="0.25">
      <c r="A159" s="1"/>
      <c r="B159" s="1"/>
      <c r="C159" s="1"/>
      <c r="E159" s="1"/>
      <c r="F159" s="1"/>
      <c r="G159" s="1"/>
    </row>
    <row r="160" spans="1:7" x14ac:dyDescent="0.25">
      <c r="A160" s="1"/>
      <c r="B160" s="1"/>
      <c r="C160" s="1"/>
      <c r="E160" s="1"/>
      <c r="F160" s="1"/>
      <c r="G160" s="1"/>
    </row>
    <row r="161" spans="1:7" x14ac:dyDescent="0.25">
      <c r="A161" s="1"/>
      <c r="B161" s="1"/>
      <c r="C161" s="1"/>
      <c r="E161" s="1"/>
      <c r="F161" s="1"/>
      <c r="G161" s="1"/>
    </row>
    <row r="162" spans="1:7" x14ac:dyDescent="0.25">
      <c r="A162" s="1"/>
      <c r="B162" s="1"/>
      <c r="C162" s="1"/>
      <c r="E162" s="1"/>
      <c r="F162" s="1"/>
      <c r="G162" s="1"/>
    </row>
    <row r="163" spans="1:7" x14ac:dyDescent="0.25">
      <c r="A163" s="1"/>
      <c r="B163" s="1"/>
      <c r="C163" s="1"/>
      <c r="E163" s="1"/>
      <c r="F163" s="1"/>
      <c r="G163" s="1"/>
    </row>
    <row r="164" spans="1:7" x14ac:dyDescent="0.25">
      <c r="A164" s="1"/>
      <c r="B164" s="1"/>
      <c r="C164" s="1"/>
      <c r="E164" s="1"/>
      <c r="F164" s="1"/>
      <c r="G164" s="1"/>
    </row>
    <row r="165" spans="1:7" x14ac:dyDescent="0.25">
      <c r="A165" s="1"/>
      <c r="B165" s="1"/>
      <c r="C165" s="1"/>
      <c r="E165" s="1"/>
      <c r="F165" s="1"/>
      <c r="G165" s="1"/>
    </row>
    <row r="166" spans="1:7" x14ac:dyDescent="0.25">
      <c r="A166" s="1"/>
      <c r="B166" s="1"/>
      <c r="C166" s="1"/>
      <c r="E166" s="1"/>
      <c r="F166" s="1"/>
      <c r="G166" s="1"/>
    </row>
    <row r="167" spans="1:7" x14ac:dyDescent="0.25">
      <c r="A167" s="1"/>
      <c r="B167" s="1"/>
      <c r="C167" s="1"/>
      <c r="E167" s="1"/>
      <c r="F167" s="1"/>
      <c r="G167" s="1"/>
    </row>
    <row r="168" spans="1:7" x14ac:dyDescent="0.25">
      <c r="A168" s="1"/>
      <c r="B168" s="1"/>
      <c r="C168" s="1"/>
      <c r="E168" s="1"/>
      <c r="F168" s="1"/>
      <c r="G168" s="1"/>
    </row>
    <row r="169" spans="1:7" x14ac:dyDescent="0.25">
      <c r="A169" s="1"/>
      <c r="B169" s="1"/>
      <c r="C169" s="1"/>
      <c r="E169" s="1"/>
      <c r="F169" s="1"/>
      <c r="G169" s="1"/>
    </row>
    <row r="170" spans="1:7" x14ac:dyDescent="0.25">
      <c r="A170" s="1"/>
      <c r="B170" s="1"/>
      <c r="C170" s="1"/>
      <c r="E170" s="1"/>
      <c r="F170" s="1"/>
      <c r="G170" s="1"/>
    </row>
    <row r="171" spans="1:7" x14ac:dyDescent="0.25">
      <c r="A171" s="1"/>
      <c r="B171" s="1"/>
      <c r="C171" s="1"/>
      <c r="E171" s="1"/>
      <c r="F171" s="1"/>
      <c r="G171" s="1"/>
    </row>
    <row r="172" spans="1:7" x14ac:dyDescent="0.25">
      <c r="A172" s="1"/>
      <c r="B172" s="1"/>
      <c r="C172" s="1"/>
      <c r="E172" s="1"/>
      <c r="F172" s="1"/>
      <c r="G172" s="1"/>
    </row>
    <row r="173" spans="1:7" x14ac:dyDescent="0.25">
      <c r="A173" s="1"/>
      <c r="B173" s="1"/>
      <c r="C173" s="1"/>
      <c r="E173" s="1"/>
      <c r="F173" s="1"/>
      <c r="G173" s="1"/>
    </row>
    <row r="174" spans="1:7" x14ac:dyDescent="0.25">
      <c r="A174" s="1"/>
      <c r="B174" s="1"/>
      <c r="C174" s="1"/>
      <c r="E174" s="1"/>
      <c r="F174" s="1"/>
      <c r="G174" s="1"/>
    </row>
    <row r="175" spans="1:7" x14ac:dyDescent="0.25">
      <c r="A175" s="1"/>
      <c r="B175" s="1"/>
      <c r="C175" s="1"/>
      <c r="E175" s="1"/>
      <c r="F175" s="1"/>
      <c r="G175" s="1"/>
    </row>
    <row r="176" spans="1:7" x14ac:dyDescent="0.25">
      <c r="A176" s="1"/>
      <c r="B176" s="1"/>
      <c r="C176" s="1"/>
      <c r="E176" s="1"/>
      <c r="F176" s="1"/>
      <c r="G176" s="1"/>
    </row>
    <row r="177" spans="1:7" x14ac:dyDescent="0.25">
      <c r="A177" s="1"/>
      <c r="B177" s="1"/>
      <c r="C177" s="1"/>
      <c r="E177" s="1"/>
      <c r="F177" s="1"/>
      <c r="G177" s="1"/>
    </row>
    <row r="178" spans="1:7" x14ac:dyDescent="0.25">
      <c r="A178" s="1"/>
      <c r="B178" s="1"/>
      <c r="C178" s="1"/>
      <c r="E178" s="1"/>
      <c r="F178" s="1"/>
      <c r="G178" s="1"/>
    </row>
    <row r="179" spans="1:7" x14ac:dyDescent="0.25">
      <c r="A179" s="1"/>
      <c r="B179" s="1"/>
      <c r="C179" s="1"/>
      <c r="E179" s="1"/>
      <c r="F179" s="1"/>
      <c r="G179" s="1"/>
    </row>
    <row r="180" spans="1:7" x14ac:dyDescent="0.25">
      <c r="A180" s="1"/>
      <c r="B180" s="1"/>
      <c r="C180" s="1"/>
      <c r="E180" s="1"/>
      <c r="F180" s="1"/>
      <c r="G180" s="1"/>
    </row>
    <row r="181" spans="1:7" x14ac:dyDescent="0.25">
      <c r="A181" s="1"/>
      <c r="B181" s="1"/>
      <c r="C181" s="1"/>
      <c r="E181" s="1"/>
      <c r="F181" s="1"/>
      <c r="G181" s="1"/>
    </row>
    <row r="182" spans="1:7" x14ac:dyDescent="0.25">
      <c r="A182" s="1"/>
      <c r="B182" s="1"/>
      <c r="C182" s="1"/>
      <c r="E182" s="1"/>
      <c r="F182" s="1"/>
      <c r="G182" s="1"/>
    </row>
    <row r="183" spans="1:7" x14ac:dyDescent="0.25">
      <c r="A183" s="1"/>
      <c r="B183" s="1"/>
      <c r="C183" s="1"/>
      <c r="E183" s="1"/>
      <c r="F183" s="1"/>
      <c r="G183" s="1"/>
    </row>
    <row r="184" spans="1:7" x14ac:dyDescent="0.25">
      <c r="A184" s="1"/>
      <c r="B184" s="1"/>
      <c r="C184" s="1"/>
      <c r="E184" s="1"/>
      <c r="F184" s="1"/>
      <c r="G184" s="1"/>
    </row>
    <row r="185" spans="1:7" x14ac:dyDescent="0.25">
      <c r="A185" s="1"/>
      <c r="B185" s="1"/>
      <c r="C185" s="1"/>
      <c r="E185" s="1"/>
      <c r="F185" s="1"/>
      <c r="G185" s="1"/>
    </row>
    <row r="186" spans="1:7" x14ac:dyDescent="0.25">
      <c r="A186" s="1"/>
      <c r="B186" s="1"/>
      <c r="C186" s="1"/>
      <c r="E186" s="1"/>
      <c r="F186" s="1"/>
      <c r="G186" s="1"/>
    </row>
    <row r="187" spans="1:7" x14ac:dyDescent="0.25">
      <c r="A187" s="1"/>
      <c r="B187" s="1"/>
      <c r="C187" s="1"/>
      <c r="E187" s="1"/>
      <c r="F187" s="1"/>
      <c r="G187" s="1"/>
    </row>
    <row r="188" spans="1:7" x14ac:dyDescent="0.25">
      <c r="A188" s="1"/>
      <c r="B188" s="1"/>
      <c r="C188" s="1"/>
      <c r="E188" s="1"/>
      <c r="F188" s="1"/>
      <c r="G188" s="1"/>
    </row>
    <row r="189" spans="1:7" x14ac:dyDescent="0.25">
      <c r="A189" s="1"/>
      <c r="B189" s="1"/>
      <c r="C189" s="1"/>
      <c r="E189" s="1"/>
      <c r="F189" s="1"/>
      <c r="G189" s="1"/>
    </row>
    <row r="190" spans="1:7" x14ac:dyDescent="0.25">
      <c r="A190" s="1"/>
      <c r="B190" s="1"/>
      <c r="C190" s="1"/>
      <c r="E190" s="1"/>
      <c r="F190" s="1"/>
      <c r="G190" s="1"/>
    </row>
    <row r="191" spans="1:7" x14ac:dyDescent="0.25">
      <c r="A191" s="1"/>
      <c r="B191" s="1"/>
      <c r="C191" s="1"/>
      <c r="E191" s="1"/>
      <c r="F191" s="1"/>
      <c r="G191" s="1"/>
    </row>
    <row r="192" spans="1:7" x14ac:dyDescent="0.25">
      <c r="A192" s="1"/>
      <c r="B192" s="1"/>
      <c r="C192" s="1"/>
      <c r="E192" s="1"/>
      <c r="F192" s="1"/>
      <c r="G192" s="1"/>
    </row>
    <row r="193" spans="1:7" x14ac:dyDescent="0.25">
      <c r="A193" s="1"/>
      <c r="B193" s="1"/>
      <c r="C193" s="1"/>
      <c r="E193" s="1"/>
      <c r="F193" s="1"/>
      <c r="G193" s="1"/>
    </row>
    <row r="194" spans="1:7" x14ac:dyDescent="0.25">
      <c r="A194" s="1"/>
      <c r="B194" s="1"/>
      <c r="C194" s="1"/>
      <c r="E194" s="1"/>
      <c r="F194" s="1"/>
      <c r="G194" s="1"/>
    </row>
    <row r="195" spans="1:7" x14ac:dyDescent="0.25">
      <c r="A195" s="1"/>
      <c r="B195" s="1"/>
      <c r="C195" s="1"/>
      <c r="E195" s="1"/>
      <c r="F195" s="1"/>
      <c r="G195" s="1"/>
    </row>
    <row r="196" spans="1:7" x14ac:dyDescent="0.25">
      <c r="A196" s="1"/>
      <c r="B196" s="1"/>
      <c r="C196" s="1"/>
      <c r="E196" s="1"/>
      <c r="F196" s="1"/>
      <c r="G196" s="1"/>
    </row>
    <row r="197" spans="1:7" x14ac:dyDescent="0.25">
      <c r="A197" s="1"/>
      <c r="B197" s="1"/>
      <c r="C197" s="1"/>
      <c r="E197" s="1"/>
      <c r="F197" s="1"/>
      <c r="G197" s="1"/>
    </row>
    <row r="198" spans="1:7" x14ac:dyDescent="0.25">
      <c r="A198" s="1"/>
      <c r="B198" s="1"/>
      <c r="C198" s="1"/>
      <c r="E198" s="1"/>
      <c r="F198" s="1"/>
      <c r="G198" s="1"/>
    </row>
    <row r="199" spans="1:7" x14ac:dyDescent="0.25">
      <c r="A199" s="1"/>
      <c r="B199" s="1"/>
      <c r="C199" s="1"/>
      <c r="E199" s="1"/>
      <c r="F199" s="1"/>
      <c r="G199" s="1"/>
    </row>
    <row r="200" spans="1:7" x14ac:dyDescent="0.25">
      <c r="A200" s="1"/>
      <c r="B200" s="1"/>
      <c r="C200" s="1"/>
      <c r="E200" s="1"/>
      <c r="F200" s="1"/>
      <c r="G200" s="1"/>
    </row>
    <row r="201" spans="1:7" x14ac:dyDescent="0.25">
      <c r="A201" s="1"/>
      <c r="B201" s="1"/>
      <c r="C201" s="1"/>
      <c r="E201" s="1"/>
      <c r="F201" s="1"/>
      <c r="G201" s="1"/>
    </row>
    <row r="202" spans="1:7" x14ac:dyDescent="0.25">
      <c r="A202" s="1"/>
      <c r="B202" s="1"/>
      <c r="C202" s="1"/>
      <c r="E202" s="1"/>
      <c r="F202" s="1"/>
      <c r="G202" s="1"/>
    </row>
    <row r="203" spans="1:7" x14ac:dyDescent="0.25">
      <c r="A203" s="1"/>
      <c r="B203" s="1"/>
      <c r="C203" s="1"/>
      <c r="E203" s="1"/>
      <c r="F203" s="1"/>
      <c r="G203" s="1"/>
    </row>
    <row r="204" spans="1:7" x14ac:dyDescent="0.25">
      <c r="A204" s="1"/>
      <c r="B204" s="1"/>
      <c r="C204" s="1"/>
      <c r="E204" s="1"/>
      <c r="F204" s="1"/>
      <c r="G204" s="1"/>
    </row>
    <row r="205" spans="1:7" x14ac:dyDescent="0.25">
      <c r="A205" s="1"/>
      <c r="B205" s="1"/>
      <c r="C205" s="1"/>
      <c r="E205" s="1"/>
      <c r="F205" s="1"/>
      <c r="G205" s="1"/>
    </row>
    <row r="206" spans="1:7" x14ac:dyDescent="0.25">
      <c r="A206" s="1"/>
      <c r="B206" s="1"/>
      <c r="C206" s="1"/>
      <c r="E206" s="1"/>
      <c r="F206" s="1"/>
      <c r="G206" s="1"/>
    </row>
    <row r="207" spans="1:7" x14ac:dyDescent="0.25">
      <c r="A207" s="1"/>
      <c r="B207" s="1"/>
      <c r="C207" s="1"/>
      <c r="E207" s="1"/>
      <c r="F207" s="1"/>
      <c r="G207" s="1"/>
    </row>
    <row r="208" spans="1:7" x14ac:dyDescent="0.25">
      <c r="A208" s="1"/>
      <c r="B208" s="1"/>
      <c r="C208" s="1"/>
      <c r="E208" s="1"/>
      <c r="F208" s="1"/>
      <c r="G208" s="1"/>
    </row>
    <row r="209" spans="1:7" x14ac:dyDescent="0.25">
      <c r="A209" s="1"/>
      <c r="B209" s="1"/>
      <c r="C209" s="1"/>
      <c r="E209" s="1"/>
      <c r="F209" s="1"/>
      <c r="G209" s="1"/>
    </row>
    <row r="210" spans="1:7" x14ac:dyDescent="0.25">
      <c r="A210" s="1"/>
      <c r="B210" s="1"/>
      <c r="C210" s="1"/>
      <c r="E210" s="1"/>
      <c r="F210" s="1"/>
      <c r="G210" s="1"/>
    </row>
    <row r="211" spans="1:7" x14ac:dyDescent="0.25">
      <c r="A211" s="1"/>
      <c r="B211" s="1"/>
      <c r="C211" s="1"/>
      <c r="E211" s="1"/>
      <c r="F211" s="1"/>
      <c r="G211" s="1"/>
    </row>
    <row r="212" spans="1:7" x14ac:dyDescent="0.25">
      <c r="A212" s="1"/>
      <c r="B212" s="1"/>
      <c r="C212" s="1"/>
      <c r="E212" s="1"/>
      <c r="F212" s="1"/>
      <c r="G212" s="1"/>
    </row>
    <row r="213" spans="1:7" x14ac:dyDescent="0.25">
      <c r="A213" s="1"/>
      <c r="B213" s="1"/>
      <c r="C213" s="1"/>
      <c r="E213" s="1"/>
      <c r="F213" s="1"/>
      <c r="G213" s="1"/>
    </row>
    <row r="214" spans="1:7" x14ac:dyDescent="0.25">
      <c r="A214" s="1"/>
      <c r="B214" s="1"/>
      <c r="C214" s="1"/>
      <c r="E214" s="1"/>
      <c r="F214" s="1"/>
      <c r="G214" s="1"/>
    </row>
    <row r="215" spans="1:7" x14ac:dyDescent="0.25">
      <c r="A215" s="1"/>
      <c r="B215" s="1"/>
      <c r="C215" s="1"/>
      <c r="E215" s="1"/>
      <c r="F215" s="1"/>
      <c r="G215" s="1"/>
    </row>
    <row r="216" spans="1:7" x14ac:dyDescent="0.25">
      <c r="A216" s="1"/>
      <c r="B216" s="1"/>
      <c r="C216" s="1"/>
      <c r="E216" s="1"/>
      <c r="F216" s="1"/>
      <c r="G216" s="1"/>
    </row>
    <row r="217" spans="1:7" x14ac:dyDescent="0.25">
      <c r="A217" s="1"/>
      <c r="B217" s="1"/>
      <c r="C217" s="1"/>
      <c r="E217" s="1"/>
      <c r="F217" s="1"/>
      <c r="G217" s="1"/>
    </row>
    <row r="218" spans="1:7" x14ac:dyDescent="0.25">
      <c r="A218" s="1"/>
      <c r="B218" s="1"/>
      <c r="C218" s="1"/>
      <c r="E218" s="1"/>
      <c r="F218" s="1"/>
      <c r="G218" s="1"/>
    </row>
    <row r="219" spans="1:7" x14ac:dyDescent="0.25">
      <c r="A219" s="1"/>
      <c r="B219" s="1"/>
      <c r="C219" s="1"/>
      <c r="E219" s="1"/>
      <c r="F219" s="1"/>
      <c r="G219" s="1"/>
    </row>
    <row r="220" spans="1:7" x14ac:dyDescent="0.25">
      <c r="A220" s="1"/>
      <c r="B220" s="1"/>
      <c r="C220" s="1"/>
      <c r="E220" s="1"/>
      <c r="F220" s="1"/>
      <c r="G220" s="1"/>
    </row>
    <row r="221" spans="1:7" x14ac:dyDescent="0.25">
      <c r="A221" s="1"/>
      <c r="B221" s="1"/>
      <c r="C221" s="1"/>
      <c r="E221" s="1"/>
      <c r="F221" s="1"/>
      <c r="G221" s="1"/>
    </row>
    <row r="222" spans="1:7" x14ac:dyDescent="0.25">
      <c r="A222" s="1"/>
      <c r="B222" s="1"/>
      <c r="C222" s="1"/>
      <c r="E222" s="1"/>
      <c r="F222" s="1"/>
      <c r="G222" s="1"/>
    </row>
    <row r="223" spans="1:7" x14ac:dyDescent="0.25">
      <c r="A223" s="1"/>
      <c r="B223" s="1"/>
      <c r="C223" s="1"/>
      <c r="E223" s="1"/>
      <c r="F223" s="1"/>
      <c r="G223" s="1"/>
    </row>
    <row r="224" spans="1:7" x14ac:dyDescent="0.25">
      <c r="A224" s="1"/>
      <c r="B224" s="1"/>
      <c r="C224" s="1"/>
      <c r="E224" s="1"/>
      <c r="F224" s="1"/>
      <c r="G224" s="1"/>
    </row>
    <row r="225" spans="1:7" x14ac:dyDescent="0.25">
      <c r="A225" s="1"/>
      <c r="B225" s="1"/>
      <c r="C225" s="1"/>
      <c r="E225" s="1"/>
      <c r="F225" s="1"/>
      <c r="G225" s="1"/>
    </row>
    <row r="226" spans="1:7" x14ac:dyDescent="0.25">
      <c r="A226" s="1"/>
      <c r="B226" s="1"/>
      <c r="C226" s="1"/>
      <c r="E226" s="1"/>
      <c r="F226" s="1"/>
      <c r="G226" s="1"/>
    </row>
    <row r="227" spans="1:7" x14ac:dyDescent="0.25">
      <c r="A227" s="1"/>
      <c r="B227" s="1"/>
      <c r="C227" s="1"/>
      <c r="E227" s="1"/>
      <c r="F227" s="1"/>
      <c r="G227" s="1"/>
    </row>
    <row r="228" spans="1:7" x14ac:dyDescent="0.25">
      <c r="A228" s="1"/>
      <c r="B228" s="1"/>
      <c r="C228" s="1"/>
      <c r="E228" s="1"/>
      <c r="F228" s="1"/>
      <c r="G228" s="1"/>
    </row>
    <row r="229" spans="1:7" x14ac:dyDescent="0.25">
      <c r="A229" s="1"/>
      <c r="B229" s="1"/>
      <c r="C229" s="1"/>
      <c r="E229" s="1"/>
      <c r="F229" s="1"/>
      <c r="G229" s="1"/>
    </row>
    <row r="230" spans="1:7" x14ac:dyDescent="0.25">
      <c r="A230" s="1"/>
      <c r="B230" s="1"/>
      <c r="C230" s="1"/>
      <c r="E230" s="1"/>
      <c r="F230" s="1"/>
      <c r="G230" s="1"/>
    </row>
    <row r="231" spans="1:7" x14ac:dyDescent="0.25">
      <c r="A231" s="1"/>
      <c r="B231" s="1"/>
      <c r="C231" s="1"/>
      <c r="E231" s="1"/>
      <c r="F231" s="1"/>
      <c r="G231" s="1"/>
    </row>
    <row r="232" spans="1:7" x14ac:dyDescent="0.25">
      <c r="A232" s="1"/>
      <c r="B232" s="1"/>
      <c r="C232" s="1"/>
      <c r="E232" s="1"/>
      <c r="F232" s="1"/>
      <c r="G232" s="1"/>
    </row>
    <row r="233" spans="1:7" x14ac:dyDescent="0.25">
      <c r="A233" s="1"/>
      <c r="B233" s="1"/>
      <c r="C233" s="1"/>
      <c r="E233" s="1"/>
      <c r="F233" s="1"/>
      <c r="G233" s="1"/>
    </row>
    <row r="234" spans="1:7" x14ac:dyDescent="0.25">
      <c r="A234" s="1"/>
      <c r="B234" s="1"/>
      <c r="C234" s="1"/>
      <c r="E234" s="1"/>
      <c r="F234" s="1"/>
      <c r="G234" s="1"/>
    </row>
    <row r="235" spans="1:7" x14ac:dyDescent="0.25">
      <c r="A235" s="1"/>
      <c r="B235" s="1"/>
      <c r="C235" s="1"/>
      <c r="E235" s="1"/>
      <c r="F235" s="1"/>
      <c r="G235" s="1"/>
    </row>
    <row r="236" spans="1:7" x14ac:dyDescent="0.25">
      <c r="A236" s="1"/>
      <c r="B236" s="1"/>
      <c r="C236" s="1"/>
      <c r="E236" s="1"/>
      <c r="F236" s="1"/>
      <c r="G236" s="1"/>
    </row>
    <row r="237" spans="1:7" x14ac:dyDescent="0.25">
      <c r="A237" s="1"/>
      <c r="B237" s="1"/>
      <c r="C237" s="1"/>
      <c r="E237" s="1"/>
      <c r="F237" s="1"/>
      <c r="G237" s="1"/>
    </row>
    <row r="238" spans="1:7" x14ac:dyDescent="0.25">
      <c r="A238" s="1"/>
      <c r="B238" s="1"/>
      <c r="C238" s="1"/>
      <c r="E238" s="1"/>
      <c r="F238" s="1"/>
      <c r="G238" s="1"/>
    </row>
    <row r="239" spans="1:7" x14ac:dyDescent="0.25">
      <c r="A239" s="1"/>
      <c r="B239" s="1"/>
      <c r="C239" s="1"/>
      <c r="E239" s="1"/>
      <c r="F239" s="1"/>
      <c r="G239" s="1"/>
    </row>
    <row r="240" spans="1:7" x14ac:dyDescent="0.25">
      <c r="A240" s="1"/>
      <c r="B240" s="1"/>
      <c r="C240" s="1"/>
      <c r="E240" s="1"/>
      <c r="F240" s="1"/>
      <c r="G240" s="1"/>
    </row>
    <row r="241" spans="1:7" x14ac:dyDescent="0.25">
      <c r="A241" s="1"/>
      <c r="B241" s="1"/>
      <c r="C241" s="1"/>
      <c r="E241" s="1"/>
      <c r="F241" s="1"/>
      <c r="G241" s="1"/>
    </row>
    <row r="242" spans="1:7" x14ac:dyDescent="0.25">
      <c r="A242" s="1"/>
      <c r="B242" s="1"/>
      <c r="C242" s="1"/>
      <c r="E242" s="1"/>
      <c r="F242" s="1"/>
      <c r="G242" s="1"/>
    </row>
    <row r="243" spans="1:7" x14ac:dyDescent="0.25">
      <c r="A243" s="1"/>
      <c r="B243" s="1"/>
      <c r="C243" s="1"/>
      <c r="E243" s="1"/>
      <c r="F243" s="1"/>
      <c r="G243" s="1"/>
    </row>
    <row r="244" spans="1:7" x14ac:dyDescent="0.25">
      <c r="A244" s="1"/>
      <c r="B244" s="1"/>
      <c r="C244" s="1"/>
      <c r="E244" s="1"/>
      <c r="F244" s="1"/>
      <c r="G244" s="1"/>
    </row>
    <row r="245" spans="1:7" x14ac:dyDescent="0.25">
      <c r="A245" s="1"/>
      <c r="B245" s="1"/>
      <c r="C245" s="1"/>
      <c r="E245" s="1"/>
      <c r="F245" s="1"/>
      <c r="G245" s="1"/>
    </row>
    <row r="246" spans="1:7" x14ac:dyDescent="0.25">
      <c r="A246" s="1"/>
      <c r="B246" s="1"/>
      <c r="C246" s="1"/>
      <c r="E246" s="1"/>
      <c r="F246" s="1"/>
      <c r="G246" s="1"/>
    </row>
    <row r="247" spans="1:7" x14ac:dyDescent="0.25">
      <c r="A247" s="1"/>
      <c r="B247" s="1"/>
      <c r="C247" s="1"/>
      <c r="E247" s="1"/>
      <c r="F247" s="1"/>
      <c r="G247" s="1"/>
    </row>
    <row r="248" spans="1:7" x14ac:dyDescent="0.25">
      <c r="A248" s="1"/>
      <c r="B248" s="1"/>
      <c r="C248" s="1"/>
      <c r="E248" s="1"/>
      <c r="F248" s="1"/>
      <c r="G248" s="1"/>
    </row>
    <row r="249" spans="1:7" x14ac:dyDescent="0.25">
      <c r="A249" s="1"/>
      <c r="B249" s="1"/>
      <c r="C249" s="1"/>
      <c r="E249" s="1"/>
      <c r="F249" s="1"/>
      <c r="G249" s="1"/>
    </row>
    <row r="250" spans="1:7" x14ac:dyDescent="0.25">
      <c r="A250" s="1"/>
      <c r="B250" s="1"/>
      <c r="C250" s="1"/>
      <c r="E250" s="1"/>
      <c r="F250" s="1"/>
      <c r="G250" s="1"/>
    </row>
    <row r="251" spans="1:7" x14ac:dyDescent="0.25">
      <c r="A251" s="1"/>
      <c r="B251" s="1"/>
      <c r="C251" s="1"/>
      <c r="E251" s="1"/>
      <c r="F251" s="1"/>
      <c r="G251" s="1"/>
    </row>
    <row r="252" spans="1:7" x14ac:dyDescent="0.25">
      <c r="A252" s="1"/>
      <c r="B252" s="1"/>
      <c r="C252" s="1"/>
      <c r="E252" s="1"/>
      <c r="F252" s="1"/>
      <c r="G252" s="1"/>
    </row>
    <row r="253" spans="1:7" x14ac:dyDescent="0.25">
      <c r="A253" s="1"/>
      <c r="B253" s="1"/>
      <c r="C253" s="1"/>
      <c r="E253" s="1"/>
      <c r="F253" s="1"/>
      <c r="G253" s="1"/>
    </row>
    <row r="254" spans="1:7" x14ac:dyDescent="0.25">
      <c r="A254" s="1"/>
      <c r="B254" s="1"/>
      <c r="C254" s="1"/>
      <c r="E254" s="1"/>
      <c r="F254" s="1"/>
      <c r="G254" s="1"/>
    </row>
    <row r="255" spans="1:7" x14ac:dyDescent="0.25">
      <c r="A255" s="1"/>
      <c r="B255" s="1"/>
      <c r="C255" s="1"/>
      <c r="E255" s="1"/>
      <c r="F255" s="1"/>
      <c r="G255" s="1"/>
    </row>
    <row r="256" spans="1:7" x14ac:dyDescent="0.25">
      <c r="A256" s="1"/>
      <c r="B256" s="1"/>
      <c r="C256" s="1"/>
      <c r="E256" s="1"/>
      <c r="F256" s="1"/>
      <c r="G256" s="1"/>
    </row>
    <row r="257" spans="1:7" x14ac:dyDescent="0.25">
      <c r="A257" s="1"/>
      <c r="B257" s="1"/>
      <c r="C257" s="1"/>
      <c r="E257" s="1"/>
      <c r="F257" s="1"/>
      <c r="G257" s="1"/>
    </row>
    <row r="258" spans="1:7" x14ac:dyDescent="0.25">
      <c r="A258" s="1"/>
      <c r="B258" s="1"/>
      <c r="C258" s="1"/>
      <c r="E258" s="1"/>
      <c r="F258" s="1"/>
      <c r="G258" s="1"/>
    </row>
    <row r="259" spans="1:7" x14ac:dyDescent="0.25">
      <c r="A259" s="1"/>
      <c r="B259" s="1"/>
      <c r="C259" s="1"/>
      <c r="E259" s="1"/>
      <c r="F259" s="1"/>
      <c r="G259" s="1"/>
    </row>
    <row r="260" spans="1:7" x14ac:dyDescent="0.25">
      <c r="A260" s="1"/>
      <c r="B260" s="1"/>
      <c r="C260" s="1"/>
      <c r="E260" s="1"/>
      <c r="F260" s="1"/>
      <c r="G260" s="1"/>
    </row>
    <row r="261" spans="1:7" x14ac:dyDescent="0.25">
      <c r="A261" s="1"/>
      <c r="B261" s="1"/>
      <c r="C261" s="1"/>
      <c r="E261" s="1"/>
      <c r="F261" s="1"/>
      <c r="G261" s="1"/>
    </row>
    <row r="262" spans="1:7" x14ac:dyDescent="0.25">
      <c r="A262" s="1"/>
      <c r="B262" s="1"/>
      <c r="C262" s="1"/>
      <c r="E262" s="1"/>
      <c r="F262" s="1"/>
      <c r="G262" s="1"/>
    </row>
    <row r="263" spans="1:7" x14ac:dyDescent="0.25">
      <c r="A263" s="1"/>
      <c r="B263" s="1"/>
      <c r="C263" s="1"/>
      <c r="E263" s="1"/>
      <c r="F263" s="1"/>
      <c r="G263" s="1"/>
    </row>
    <row r="264" spans="1:7" x14ac:dyDescent="0.25">
      <c r="A264" s="1"/>
      <c r="B264" s="1"/>
      <c r="C264" s="1"/>
      <c r="E264" s="1"/>
      <c r="F264" s="1"/>
      <c r="G264" s="1"/>
    </row>
    <row r="265" spans="1:7" x14ac:dyDescent="0.25">
      <c r="A265" s="1"/>
      <c r="B265" s="1"/>
      <c r="C265" s="1"/>
      <c r="E265" s="1"/>
      <c r="F265" s="1"/>
      <c r="G265" s="1"/>
    </row>
    <row r="266" spans="1:7" x14ac:dyDescent="0.25">
      <c r="A266" s="1"/>
      <c r="B266" s="1"/>
      <c r="C266" s="1"/>
      <c r="E266" s="1"/>
      <c r="F266" s="1"/>
      <c r="G266" s="1"/>
    </row>
    <row r="267" spans="1:7" x14ac:dyDescent="0.25">
      <c r="A267" s="1"/>
      <c r="B267" s="1"/>
      <c r="C267" s="1"/>
      <c r="E267" s="1"/>
      <c r="F267" s="1"/>
      <c r="G267" s="1"/>
    </row>
    <row r="268" spans="1:7" x14ac:dyDescent="0.25">
      <c r="A268" s="1"/>
      <c r="B268" s="1"/>
      <c r="C268" s="1"/>
      <c r="E268" s="1"/>
      <c r="F268" s="1"/>
      <c r="G268" s="1"/>
    </row>
    <row r="269" spans="1:7" x14ac:dyDescent="0.25">
      <c r="A269" s="1"/>
      <c r="B269" s="1"/>
      <c r="C269" s="1"/>
      <c r="E269" s="1"/>
      <c r="F269" s="1"/>
      <c r="G269" s="1"/>
    </row>
    <row r="270" spans="1:7" x14ac:dyDescent="0.25">
      <c r="A270" s="1"/>
      <c r="B270" s="1"/>
      <c r="C270" s="1"/>
      <c r="E270" s="1"/>
      <c r="F270" s="1"/>
      <c r="G270" s="1"/>
    </row>
    <row r="271" spans="1:7" x14ac:dyDescent="0.25">
      <c r="A271" s="1"/>
      <c r="B271" s="1"/>
      <c r="C271" s="1"/>
      <c r="E271" s="1"/>
      <c r="F271" s="1"/>
      <c r="G271" s="1"/>
    </row>
  </sheetData>
  <mergeCells count="3">
    <mergeCell ref="A4:G4"/>
    <mergeCell ref="A7:B7"/>
    <mergeCell ref="A8:G8"/>
  </mergeCells>
  <phoneticPr fontId="2" type="noConversion"/>
  <pageMargins left="0.78740157499999996" right="0.78740157499999996" top="0.984251969" bottom="0.984251969" header="0.4921259845" footer="0.4921259845"/>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4"/>
  <sheetViews>
    <sheetView topLeftCell="A2" zoomScaleNormal="100" workbookViewId="0">
      <selection activeCell="A7" sqref="A7:G17"/>
    </sheetView>
  </sheetViews>
  <sheetFormatPr defaultColWidth="11.44140625" defaultRowHeight="10.199999999999999" x14ac:dyDescent="0.25"/>
  <cols>
    <col min="1" max="1" width="47.109375" style="4" customWidth="1"/>
    <col min="2" max="2" width="58.5546875" style="4" customWidth="1"/>
    <col min="3" max="3" width="42" style="4" customWidth="1"/>
    <col min="4" max="4" width="61.88671875" style="1" customWidth="1"/>
    <col min="5" max="5" width="48.6640625" style="4" customWidth="1"/>
    <col min="6" max="6" width="61.109375" style="4" bestFit="1" customWidth="1"/>
    <col min="7" max="7" width="81.5546875" style="1" customWidth="1"/>
    <col min="8" max="16384" width="11.44140625" style="1"/>
  </cols>
  <sheetData>
    <row r="1" spans="1:7" ht="113.25" customHeight="1" thickBot="1" x14ac:dyDescent="0.3">
      <c r="B1" s="35" t="s">
        <v>135</v>
      </c>
      <c r="C1" s="46"/>
    </row>
    <row r="2" spans="1:7" s="38" customFormat="1" ht="30.6" x14ac:dyDescent="0.25">
      <c r="A2" s="39" t="s">
        <v>0</v>
      </c>
      <c r="B2" s="61">
        <v>2020</v>
      </c>
      <c r="C2" s="41"/>
      <c r="E2" s="41"/>
      <c r="F2" s="41"/>
    </row>
    <row r="3" spans="1:7" s="38" customFormat="1" ht="31.2" thickBot="1" x14ac:dyDescent="0.3">
      <c r="A3" s="40" t="s">
        <v>1</v>
      </c>
      <c r="B3" s="48">
        <v>3</v>
      </c>
      <c r="C3" s="42"/>
      <c r="D3" s="43"/>
      <c r="E3" s="42"/>
      <c r="F3" s="42"/>
      <c r="G3" s="44"/>
    </row>
    <row r="4" spans="1:7" ht="12" thickBot="1" x14ac:dyDescent="0.3">
      <c r="A4" s="13"/>
      <c r="B4" s="5"/>
      <c r="C4" s="5"/>
      <c r="D4" s="2"/>
      <c r="E4" s="5"/>
      <c r="F4" s="5"/>
      <c r="G4" s="3"/>
    </row>
    <row r="5" spans="1:7" s="38" customFormat="1" ht="15.6" customHeight="1" x14ac:dyDescent="0.25">
      <c r="A5" s="107"/>
      <c r="B5" s="102"/>
      <c r="C5" s="102"/>
      <c r="D5" s="102"/>
      <c r="E5" s="102"/>
      <c r="F5" s="102"/>
      <c r="G5" s="103"/>
    </row>
    <row r="6" spans="1:7" s="47" customFormat="1" ht="24" thickBot="1" x14ac:dyDescent="0.3">
      <c r="A6" s="96" t="s">
        <v>122</v>
      </c>
      <c r="B6" s="97" t="s">
        <v>123</v>
      </c>
      <c r="C6" s="97" t="s">
        <v>124</v>
      </c>
      <c r="D6" s="98" t="s">
        <v>125</v>
      </c>
      <c r="E6" s="97" t="s">
        <v>126</v>
      </c>
      <c r="F6" s="97" t="s">
        <v>127</v>
      </c>
      <c r="G6" s="99" t="s">
        <v>128</v>
      </c>
    </row>
    <row r="7" spans="1:7" s="36" customFormat="1" ht="105.6" x14ac:dyDescent="0.25">
      <c r="A7" s="138" t="s">
        <v>456</v>
      </c>
      <c r="B7" s="139" t="s">
        <v>457</v>
      </c>
      <c r="C7" s="139" t="s">
        <v>458</v>
      </c>
      <c r="D7" s="77"/>
      <c r="E7" s="139" t="s">
        <v>459</v>
      </c>
      <c r="F7" s="140" t="s">
        <v>460</v>
      </c>
      <c r="G7" s="139"/>
    </row>
    <row r="8" spans="1:7" s="36" customFormat="1" ht="132" x14ac:dyDescent="0.25">
      <c r="A8" s="138" t="s">
        <v>461</v>
      </c>
      <c r="B8" s="139" t="s">
        <v>462</v>
      </c>
      <c r="C8" s="139" t="s">
        <v>463</v>
      </c>
      <c r="D8" s="139"/>
      <c r="E8" s="139" t="s">
        <v>464</v>
      </c>
      <c r="F8" s="140" t="s">
        <v>465</v>
      </c>
      <c r="G8" s="78"/>
    </row>
    <row r="9" spans="1:7" s="36" customFormat="1" ht="145.19999999999999" x14ac:dyDescent="0.25">
      <c r="A9" s="141" t="s">
        <v>466</v>
      </c>
      <c r="B9" s="139" t="s">
        <v>467</v>
      </c>
      <c r="C9" s="139" t="s">
        <v>468</v>
      </c>
      <c r="D9" s="139" t="s">
        <v>469</v>
      </c>
      <c r="E9" s="139" t="s">
        <v>470</v>
      </c>
      <c r="F9" s="140"/>
      <c r="G9" s="78"/>
    </row>
    <row r="10" spans="1:7" s="36" customFormat="1" ht="66" x14ac:dyDescent="0.25">
      <c r="A10" s="141" t="s">
        <v>471</v>
      </c>
      <c r="B10" s="139" t="s">
        <v>472</v>
      </c>
      <c r="C10" s="139" t="s">
        <v>473</v>
      </c>
      <c r="D10" s="77"/>
      <c r="E10" s="139" t="s">
        <v>474</v>
      </c>
      <c r="F10" s="140" t="s">
        <v>475</v>
      </c>
      <c r="G10" s="125"/>
    </row>
    <row r="11" spans="1:7" s="36" customFormat="1" ht="118.8" x14ac:dyDescent="0.25">
      <c r="A11" s="141" t="s">
        <v>476</v>
      </c>
      <c r="B11" s="139" t="s">
        <v>477</v>
      </c>
      <c r="C11" s="139" t="s">
        <v>478</v>
      </c>
      <c r="D11" s="142"/>
      <c r="E11" s="140" t="s">
        <v>479</v>
      </c>
      <c r="F11" s="140"/>
      <c r="G11" s="143" t="s">
        <v>480</v>
      </c>
    </row>
    <row r="12" spans="1:7" s="36" customFormat="1" ht="105.6" x14ac:dyDescent="0.25">
      <c r="A12" s="141" t="s">
        <v>481</v>
      </c>
      <c r="B12" s="139" t="s">
        <v>482</v>
      </c>
      <c r="C12" s="140" t="s">
        <v>478</v>
      </c>
      <c r="D12" s="123"/>
      <c r="E12" s="143" t="s">
        <v>483</v>
      </c>
      <c r="F12" s="125"/>
      <c r="G12" s="143" t="s">
        <v>484</v>
      </c>
    </row>
    <row r="13" spans="1:7" s="36" customFormat="1" ht="237.6" x14ac:dyDescent="0.25">
      <c r="A13" s="141" t="s">
        <v>485</v>
      </c>
      <c r="B13" s="139" t="s">
        <v>486</v>
      </c>
      <c r="C13" s="139" t="s">
        <v>487</v>
      </c>
      <c r="D13" s="144"/>
      <c r="E13" s="145" t="s">
        <v>488</v>
      </c>
      <c r="F13" s="140" t="s">
        <v>489</v>
      </c>
      <c r="G13" s="146"/>
    </row>
    <row r="14" spans="1:7" s="36" customFormat="1" ht="118.8" x14ac:dyDescent="0.25">
      <c r="A14" s="141" t="s">
        <v>490</v>
      </c>
      <c r="B14" s="139" t="s">
        <v>491</v>
      </c>
      <c r="C14" s="139" t="s">
        <v>492</v>
      </c>
      <c r="D14" s="77"/>
      <c r="E14" s="140" t="s">
        <v>491</v>
      </c>
      <c r="F14" s="140" t="s">
        <v>493</v>
      </c>
      <c r="G14" s="143" t="s">
        <v>494</v>
      </c>
    </row>
    <row r="15" spans="1:7" s="36" customFormat="1" ht="132" x14ac:dyDescent="0.25">
      <c r="A15" s="141" t="s">
        <v>495</v>
      </c>
      <c r="B15" s="145" t="s">
        <v>496</v>
      </c>
      <c r="C15" s="139" t="s">
        <v>497</v>
      </c>
      <c r="D15" s="139" t="s">
        <v>498</v>
      </c>
      <c r="E15" s="139" t="s">
        <v>499</v>
      </c>
      <c r="F15" s="140" t="s">
        <v>500</v>
      </c>
      <c r="G15" s="143" t="s">
        <v>501</v>
      </c>
    </row>
    <row r="16" spans="1:7" s="36" customFormat="1" ht="132" x14ac:dyDescent="0.25">
      <c r="A16" s="141" t="s">
        <v>502</v>
      </c>
      <c r="B16" s="145" t="s">
        <v>503</v>
      </c>
      <c r="C16" s="139" t="s">
        <v>497</v>
      </c>
      <c r="D16" s="77"/>
      <c r="E16" s="139" t="s">
        <v>499</v>
      </c>
      <c r="F16" s="140" t="s">
        <v>504</v>
      </c>
      <c r="G16" s="143" t="s">
        <v>505</v>
      </c>
    </row>
    <row r="17" spans="1:7" s="36" customFormat="1" ht="118.8" x14ac:dyDescent="0.25">
      <c r="A17" s="141" t="s">
        <v>506</v>
      </c>
      <c r="B17" s="145" t="s">
        <v>507</v>
      </c>
      <c r="C17" s="139" t="s">
        <v>508</v>
      </c>
      <c r="D17" s="77"/>
      <c r="E17" s="139" t="s">
        <v>499</v>
      </c>
      <c r="F17" s="140" t="s">
        <v>509</v>
      </c>
      <c r="G17" s="143" t="s">
        <v>510</v>
      </c>
    </row>
    <row r="18" spans="1:7" s="36" customFormat="1" ht="13.2" x14ac:dyDescent="0.25"/>
    <row r="19" spans="1:7" s="36" customFormat="1" ht="13.2" x14ac:dyDescent="0.25"/>
    <row r="20" spans="1:7" s="36" customFormat="1" ht="13.2" x14ac:dyDescent="0.25"/>
    <row r="21" spans="1:7" s="36" customFormat="1" ht="13.2" x14ac:dyDescent="0.25"/>
    <row r="22" spans="1:7" s="36" customFormat="1" ht="13.2" x14ac:dyDescent="0.25"/>
    <row r="23" spans="1:7" s="36" customFormat="1" ht="13.2" x14ac:dyDescent="0.25"/>
    <row r="24" spans="1:7" s="36" customFormat="1" ht="13.2" x14ac:dyDescent="0.25"/>
    <row r="25" spans="1:7" s="36" customFormat="1" ht="13.2" x14ac:dyDescent="0.25"/>
    <row r="26" spans="1:7" s="36" customFormat="1" ht="13.2" x14ac:dyDescent="0.25"/>
    <row r="27" spans="1:7" s="36" customFormat="1" ht="13.2" x14ac:dyDescent="0.25"/>
    <row r="28" spans="1:7" s="36" customFormat="1" ht="13.2" x14ac:dyDescent="0.25"/>
    <row r="29" spans="1:7" s="36" customFormat="1" ht="13.2" x14ac:dyDescent="0.25"/>
    <row r="30" spans="1:7" s="36" customFormat="1" ht="13.2" x14ac:dyDescent="0.25"/>
    <row r="31" spans="1:7" s="36" customFormat="1" ht="13.2" x14ac:dyDescent="0.25"/>
    <row r="32" spans="1:7" s="36" customFormat="1" ht="13.2" x14ac:dyDescent="0.25"/>
    <row r="33" s="36" customFormat="1" ht="13.2" x14ac:dyDescent="0.25"/>
    <row r="34" s="36" customFormat="1" ht="13.2" x14ac:dyDescent="0.25"/>
    <row r="35" s="36" customFormat="1" ht="13.2" x14ac:dyDescent="0.25"/>
    <row r="36" s="36" customFormat="1" ht="13.2" x14ac:dyDescent="0.25"/>
    <row r="37" s="36" customFormat="1" ht="13.2" x14ac:dyDescent="0.25"/>
    <row r="38" s="36" customFormat="1" ht="13.2" x14ac:dyDescent="0.25"/>
    <row r="39" s="36" customFormat="1" ht="13.2" x14ac:dyDescent="0.25"/>
    <row r="40" s="36" customFormat="1" ht="13.2" x14ac:dyDescent="0.25"/>
    <row r="41" s="36" customFormat="1" ht="13.2" x14ac:dyDescent="0.25"/>
    <row r="42" s="36" customFormat="1" ht="13.2" x14ac:dyDescent="0.25"/>
    <row r="43" s="36" customFormat="1" ht="13.2" x14ac:dyDescent="0.25"/>
    <row r="44" s="36" customFormat="1" ht="13.2" x14ac:dyDescent="0.25"/>
    <row r="45" s="36" customFormat="1" ht="13.2" x14ac:dyDescent="0.25"/>
    <row r="46" s="36" customFormat="1" ht="13.2" x14ac:dyDescent="0.25"/>
    <row r="47" s="36" customFormat="1" ht="13.2" x14ac:dyDescent="0.25"/>
    <row r="48" s="36" customFormat="1" ht="13.2" x14ac:dyDescent="0.25"/>
    <row r="49" s="36" customFormat="1" ht="13.2" x14ac:dyDescent="0.25"/>
    <row r="50" s="36" customFormat="1" ht="13.2" x14ac:dyDescent="0.25"/>
    <row r="51" s="36" customFormat="1" ht="13.2" x14ac:dyDescent="0.25"/>
    <row r="52" s="36" customFormat="1" ht="13.2" x14ac:dyDescent="0.25"/>
    <row r="53" s="36" customFormat="1" ht="13.2" x14ac:dyDescent="0.25"/>
    <row r="54" s="36" customFormat="1" ht="13.2" x14ac:dyDescent="0.25"/>
    <row r="55" s="36" customFormat="1" ht="13.2" x14ac:dyDescent="0.25"/>
    <row r="56" s="36" customFormat="1" ht="13.2" x14ac:dyDescent="0.25"/>
    <row r="57" s="36" customFormat="1" ht="13.2" x14ac:dyDescent="0.25"/>
    <row r="58" s="36" customFormat="1" ht="13.2" x14ac:dyDescent="0.25"/>
    <row r="59" s="36" customFormat="1" ht="13.2" x14ac:dyDescent="0.25"/>
    <row r="60" s="36" customFormat="1" ht="13.2" x14ac:dyDescent="0.25"/>
    <row r="61" s="36" customFormat="1" ht="13.2" x14ac:dyDescent="0.25"/>
    <row r="62" s="36" customFormat="1" ht="13.2" x14ac:dyDescent="0.25"/>
    <row r="63" s="36" customFormat="1" ht="13.2" x14ac:dyDescent="0.25"/>
    <row r="64" s="36" customFormat="1" ht="13.2" x14ac:dyDescent="0.25"/>
    <row r="65" s="36" customFormat="1" ht="13.2" x14ac:dyDescent="0.25"/>
    <row r="66" s="36" customFormat="1" ht="13.2" x14ac:dyDescent="0.25"/>
    <row r="67" s="36" customFormat="1" ht="13.2" x14ac:dyDescent="0.25"/>
    <row r="68" s="36" customFormat="1" ht="13.2" x14ac:dyDescent="0.25"/>
    <row r="69" s="36" customFormat="1" ht="13.2" x14ac:dyDescent="0.25"/>
    <row r="70" s="36" customFormat="1" ht="13.2" x14ac:dyDescent="0.25"/>
    <row r="71" s="36" customFormat="1" ht="13.2" x14ac:dyDescent="0.25"/>
    <row r="72" s="36" customFormat="1" ht="13.2" x14ac:dyDescent="0.25"/>
    <row r="73" s="36" customFormat="1" ht="13.2" x14ac:dyDescent="0.25"/>
    <row r="74" s="36" customFormat="1" ht="13.2" x14ac:dyDescent="0.25"/>
    <row r="75" s="36" customFormat="1" ht="13.2" x14ac:dyDescent="0.25"/>
    <row r="76" s="36" customFormat="1" ht="13.2" x14ac:dyDescent="0.25"/>
    <row r="77" s="36" customFormat="1" ht="13.2" x14ac:dyDescent="0.25"/>
    <row r="78" s="36" customFormat="1" ht="13.2" x14ac:dyDescent="0.25"/>
    <row r="79" s="36" customFormat="1" ht="13.2" x14ac:dyDescent="0.25"/>
    <row r="80" s="36" customFormat="1" ht="13.2" x14ac:dyDescent="0.25"/>
    <row r="81" s="36" customFormat="1" ht="13.2" x14ac:dyDescent="0.25"/>
    <row r="82" s="36" customFormat="1" ht="13.2" x14ac:dyDescent="0.25"/>
    <row r="83" s="36" customFormat="1" ht="13.2" x14ac:dyDescent="0.25"/>
    <row r="84" s="36" customFormat="1" ht="13.2" x14ac:dyDescent="0.25"/>
    <row r="85" s="36" customFormat="1" ht="13.2" x14ac:dyDescent="0.25"/>
    <row r="86" s="36" customFormat="1" ht="13.2" x14ac:dyDescent="0.25"/>
    <row r="87" s="36" customFormat="1" ht="13.2" x14ac:dyDescent="0.25"/>
    <row r="88" s="36" customFormat="1" ht="13.2" x14ac:dyDescent="0.25"/>
    <row r="89" s="36" customFormat="1" ht="13.2" x14ac:dyDescent="0.25"/>
    <row r="90" s="36" customFormat="1" ht="13.2" x14ac:dyDescent="0.25"/>
    <row r="91" s="36" customFormat="1" ht="13.2" x14ac:dyDescent="0.25"/>
    <row r="92" s="36" customFormat="1" ht="13.2" x14ac:dyDescent="0.25"/>
    <row r="93" s="36" customFormat="1" ht="13.2" x14ac:dyDescent="0.25"/>
    <row r="94" s="36" customFormat="1" ht="13.2" x14ac:dyDescent="0.25"/>
    <row r="95" s="36" customFormat="1" ht="13.2" x14ac:dyDescent="0.25"/>
    <row r="96" s="36" customFormat="1" ht="13.2" x14ac:dyDescent="0.25"/>
    <row r="97" s="36" customFormat="1" ht="13.2" x14ac:dyDescent="0.25"/>
    <row r="98" s="36" customFormat="1" ht="13.2" x14ac:dyDescent="0.25"/>
    <row r="99" s="36" customFormat="1" ht="13.2" x14ac:dyDescent="0.25"/>
    <row r="100" s="36" customFormat="1" ht="13.2" x14ac:dyDescent="0.25"/>
    <row r="101" s="36" customFormat="1" ht="13.2" x14ac:dyDescent="0.25"/>
    <row r="102" s="36" customFormat="1" ht="13.2" x14ac:dyDescent="0.25"/>
    <row r="103" s="36" customFormat="1" ht="13.2" x14ac:dyDescent="0.25"/>
    <row r="104" s="36" customFormat="1" ht="13.2" x14ac:dyDescent="0.25"/>
    <row r="105" s="36" customFormat="1" ht="13.2" x14ac:dyDescent="0.25"/>
    <row r="106" s="36" customFormat="1" ht="13.2" x14ac:dyDescent="0.25"/>
    <row r="107" s="36" customFormat="1" ht="13.2" x14ac:dyDescent="0.25"/>
    <row r="108" s="36" customFormat="1" ht="13.2" x14ac:dyDescent="0.25"/>
    <row r="109" s="36" customFormat="1" ht="13.2" x14ac:dyDescent="0.25"/>
    <row r="110" s="36" customFormat="1" ht="13.2" x14ac:dyDescent="0.25"/>
    <row r="111" s="36" customFormat="1" ht="13.2" x14ac:dyDescent="0.25"/>
    <row r="112" s="36" customFormat="1" ht="13.2" x14ac:dyDescent="0.25"/>
    <row r="113" s="36" customFormat="1" ht="13.2" x14ac:dyDescent="0.25"/>
    <row r="114" s="36" customFormat="1" ht="13.2" x14ac:dyDescent="0.25"/>
    <row r="115" s="36" customFormat="1" ht="13.2" x14ac:dyDescent="0.25"/>
    <row r="116" s="36" customFormat="1" ht="13.2" x14ac:dyDescent="0.25"/>
    <row r="117" s="36" customFormat="1" ht="13.2" x14ac:dyDescent="0.25"/>
    <row r="118" s="36" customFormat="1" ht="13.2" x14ac:dyDescent="0.25"/>
    <row r="119" s="36" customFormat="1" ht="13.2" x14ac:dyDescent="0.25"/>
    <row r="120" s="36" customFormat="1" ht="13.2" x14ac:dyDescent="0.25"/>
    <row r="121" s="36" customFormat="1" ht="13.2" x14ac:dyDescent="0.25"/>
    <row r="122" s="36" customFormat="1" ht="13.2" x14ac:dyDescent="0.25"/>
    <row r="123" s="36" customFormat="1" ht="13.2" x14ac:dyDescent="0.25"/>
    <row r="124" s="36" customFormat="1" ht="13.2" x14ac:dyDescent="0.25"/>
    <row r="125" s="36" customFormat="1" ht="13.2" x14ac:dyDescent="0.25"/>
    <row r="126" s="36" customFormat="1" ht="13.2" x14ac:dyDescent="0.25"/>
    <row r="127" s="36" customFormat="1" ht="13.2" x14ac:dyDescent="0.25"/>
    <row r="128" s="36" customFormat="1" ht="13.2" x14ac:dyDescent="0.25"/>
    <row r="129" s="36" customFormat="1" ht="13.2" x14ac:dyDescent="0.25"/>
    <row r="130" s="36" customFormat="1" ht="13.2" x14ac:dyDescent="0.25"/>
    <row r="131" s="36" customFormat="1" ht="13.2" x14ac:dyDescent="0.25"/>
    <row r="132" s="36" customFormat="1" ht="13.2" x14ac:dyDescent="0.25"/>
    <row r="133" s="36" customFormat="1" ht="13.2" x14ac:dyDescent="0.25"/>
    <row r="134" s="36" customFormat="1" ht="13.2" x14ac:dyDescent="0.25"/>
    <row r="135" s="36" customFormat="1" ht="13.2" x14ac:dyDescent="0.25"/>
    <row r="136" s="36" customFormat="1" ht="13.2" x14ac:dyDescent="0.25"/>
    <row r="137" s="36" customFormat="1" ht="13.2" x14ac:dyDescent="0.25"/>
    <row r="138" s="36" customFormat="1" ht="13.2" x14ac:dyDescent="0.25"/>
    <row r="139" s="36" customFormat="1" ht="13.2" x14ac:dyDescent="0.25"/>
    <row r="140" s="36" customFormat="1" ht="13.2" x14ac:dyDescent="0.25"/>
    <row r="141" s="36" customFormat="1" ht="13.2" x14ac:dyDescent="0.25"/>
    <row r="142" s="36" customFormat="1" ht="13.2" x14ac:dyDescent="0.25"/>
    <row r="143" s="36" customFormat="1" ht="13.2" x14ac:dyDescent="0.25"/>
    <row r="144" s="36" customFormat="1" ht="13.2" x14ac:dyDescent="0.25"/>
    <row r="145" s="36" customFormat="1" ht="13.2" x14ac:dyDescent="0.25"/>
    <row r="146" s="36" customFormat="1" ht="13.2" x14ac:dyDescent="0.25"/>
    <row r="147" s="36" customFormat="1" ht="13.2" x14ac:dyDescent="0.25"/>
    <row r="148" s="36" customFormat="1" ht="13.2" x14ac:dyDescent="0.25"/>
    <row r="149" s="36" customFormat="1" ht="13.2" x14ac:dyDescent="0.25"/>
    <row r="150" s="36" customFormat="1" ht="13.2" x14ac:dyDescent="0.25"/>
    <row r="151" s="36" customFormat="1" ht="13.2" x14ac:dyDescent="0.25"/>
    <row r="152" s="36" customFormat="1" ht="13.2" x14ac:dyDescent="0.25"/>
    <row r="153" s="36" customFormat="1" ht="13.2" x14ac:dyDescent="0.25"/>
    <row r="154" s="36" customFormat="1" ht="13.2" x14ac:dyDescent="0.25"/>
    <row r="155" s="36" customFormat="1" ht="13.2" x14ac:dyDescent="0.25"/>
    <row r="156" s="36" customFormat="1" ht="13.2" x14ac:dyDescent="0.25"/>
    <row r="157" s="36" customFormat="1" ht="13.2" x14ac:dyDescent="0.25"/>
    <row r="158" s="36" customFormat="1" ht="13.2" x14ac:dyDescent="0.25"/>
    <row r="159" s="36" customFormat="1" ht="13.2" x14ac:dyDescent="0.25"/>
    <row r="160" s="36" customFormat="1" ht="13.2" x14ac:dyDescent="0.25"/>
    <row r="161" spans="1:6" s="36" customFormat="1" ht="13.2" x14ac:dyDescent="0.25"/>
    <row r="162" spans="1:6" s="36" customFormat="1" ht="13.2" x14ac:dyDescent="0.25"/>
    <row r="163" spans="1:6" s="36" customFormat="1" ht="13.2" x14ac:dyDescent="0.25"/>
    <row r="164" spans="1:6" s="36" customFormat="1" ht="13.2" x14ac:dyDescent="0.25"/>
    <row r="165" spans="1:6" s="36" customFormat="1" ht="13.2" x14ac:dyDescent="0.25"/>
    <row r="166" spans="1:6" s="36" customFormat="1" ht="13.2" x14ac:dyDescent="0.25"/>
    <row r="167" spans="1:6" s="36" customFormat="1" ht="13.2" x14ac:dyDescent="0.25"/>
    <row r="168" spans="1:6" s="36" customFormat="1" ht="13.2" x14ac:dyDescent="0.25"/>
    <row r="169" spans="1:6" s="36" customFormat="1" ht="13.2" x14ac:dyDescent="0.25"/>
    <row r="170" spans="1:6" s="36" customFormat="1" ht="13.2" x14ac:dyDescent="0.25"/>
    <row r="171" spans="1:6" x14ac:dyDescent="0.25">
      <c r="A171" s="1"/>
      <c r="B171" s="1"/>
      <c r="C171" s="1"/>
      <c r="E171" s="1"/>
      <c r="F171" s="1"/>
    </row>
    <row r="172" spans="1:6" x14ac:dyDescent="0.25">
      <c r="A172" s="1"/>
      <c r="B172" s="1"/>
      <c r="C172" s="1"/>
      <c r="E172" s="1"/>
      <c r="F172" s="1"/>
    </row>
    <row r="173" spans="1:6" x14ac:dyDescent="0.25">
      <c r="A173" s="1"/>
      <c r="B173" s="1"/>
      <c r="C173" s="1"/>
      <c r="E173" s="1"/>
      <c r="F173" s="1"/>
    </row>
    <row r="174" spans="1:6" x14ac:dyDescent="0.25">
      <c r="A174" s="1"/>
      <c r="B174" s="1"/>
      <c r="C174" s="1"/>
      <c r="E174" s="1"/>
      <c r="F174" s="1"/>
    </row>
    <row r="175" spans="1:6" x14ac:dyDescent="0.25">
      <c r="A175" s="1"/>
      <c r="B175" s="1"/>
      <c r="C175" s="1"/>
      <c r="E175" s="1"/>
      <c r="F175" s="1"/>
    </row>
    <row r="176" spans="1:6" x14ac:dyDescent="0.25">
      <c r="A176" s="1"/>
      <c r="B176" s="1"/>
      <c r="C176" s="1"/>
      <c r="E176" s="1"/>
      <c r="F176" s="1"/>
    </row>
    <row r="177" spans="1:6" x14ac:dyDescent="0.25">
      <c r="A177" s="1"/>
      <c r="B177" s="1"/>
      <c r="C177" s="1"/>
      <c r="E177" s="1"/>
      <c r="F177" s="1"/>
    </row>
    <row r="178" spans="1:6" x14ac:dyDescent="0.25">
      <c r="A178" s="1"/>
      <c r="B178" s="1"/>
      <c r="C178" s="1"/>
      <c r="E178" s="1"/>
      <c r="F178" s="1"/>
    </row>
    <row r="179" spans="1:6" x14ac:dyDescent="0.25">
      <c r="A179" s="1"/>
      <c r="B179" s="1"/>
      <c r="C179" s="1"/>
      <c r="E179" s="1"/>
      <c r="F179" s="1"/>
    </row>
    <row r="180" spans="1:6" x14ac:dyDescent="0.25">
      <c r="A180" s="1"/>
      <c r="B180" s="1"/>
      <c r="C180" s="1"/>
      <c r="E180" s="1"/>
      <c r="F180" s="1"/>
    </row>
    <row r="181" spans="1:6" x14ac:dyDescent="0.25">
      <c r="A181" s="1"/>
      <c r="B181" s="1"/>
      <c r="C181" s="1"/>
      <c r="E181" s="1"/>
      <c r="F181" s="1"/>
    </row>
    <row r="182" spans="1:6" x14ac:dyDescent="0.25">
      <c r="A182" s="1"/>
      <c r="B182" s="1"/>
      <c r="C182" s="1"/>
      <c r="E182" s="1"/>
      <c r="F182" s="1"/>
    </row>
    <row r="183" spans="1:6" x14ac:dyDescent="0.25">
      <c r="A183" s="1"/>
      <c r="B183" s="1"/>
      <c r="C183" s="1"/>
      <c r="E183" s="1"/>
      <c r="F183" s="1"/>
    </row>
    <row r="184" spans="1:6" x14ac:dyDescent="0.25">
      <c r="A184" s="1"/>
      <c r="B184" s="1"/>
      <c r="C184" s="1"/>
      <c r="E184" s="1"/>
      <c r="F184" s="1"/>
    </row>
    <row r="185" spans="1:6" x14ac:dyDescent="0.25">
      <c r="A185" s="1"/>
      <c r="B185" s="1"/>
      <c r="C185" s="1"/>
      <c r="E185" s="1"/>
      <c r="F185" s="1"/>
    </row>
    <row r="186" spans="1:6" x14ac:dyDescent="0.25">
      <c r="A186" s="1"/>
      <c r="B186" s="1"/>
      <c r="C186" s="1"/>
      <c r="E186" s="1"/>
      <c r="F186" s="1"/>
    </row>
    <row r="187" spans="1:6" x14ac:dyDescent="0.25">
      <c r="A187" s="1"/>
      <c r="B187" s="1"/>
      <c r="C187" s="1"/>
      <c r="E187" s="1"/>
      <c r="F187" s="1"/>
    </row>
    <row r="188" spans="1:6" x14ac:dyDescent="0.25">
      <c r="A188" s="1"/>
      <c r="B188" s="1"/>
      <c r="C188" s="1"/>
      <c r="E188" s="1"/>
      <c r="F188" s="1"/>
    </row>
    <row r="189" spans="1:6" x14ac:dyDescent="0.25">
      <c r="A189" s="1"/>
      <c r="B189" s="1"/>
      <c r="C189" s="1"/>
      <c r="E189" s="1"/>
      <c r="F189" s="1"/>
    </row>
    <row r="190" spans="1:6" x14ac:dyDescent="0.25">
      <c r="A190" s="1"/>
      <c r="B190" s="1"/>
      <c r="C190" s="1"/>
      <c r="E190" s="1"/>
      <c r="F190" s="1"/>
    </row>
    <row r="191" spans="1:6" x14ac:dyDescent="0.25">
      <c r="A191" s="1"/>
      <c r="B191" s="1"/>
      <c r="C191" s="1"/>
      <c r="E191" s="1"/>
      <c r="F191" s="1"/>
    </row>
    <row r="192" spans="1:6" x14ac:dyDescent="0.25">
      <c r="A192" s="1"/>
      <c r="B192" s="1"/>
      <c r="C192" s="1"/>
      <c r="E192" s="1"/>
      <c r="F192" s="1"/>
    </row>
    <row r="193" spans="1:6" x14ac:dyDescent="0.25">
      <c r="A193" s="1"/>
      <c r="B193" s="1"/>
      <c r="C193" s="1"/>
      <c r="E193" s="1"/>
      <c r="F193" s="1"/>
    </row>
    <row r="194" spans="1:6" x14ac:dyDescent="0.25">
      <c r="A194" s="1"/>
      <c r="B194" s="1"/>
      <c r="C194" s="1"/>
      <c r="E194" s="1"/>
      <c r="F194" s="1"/>
    </row>
    <row r="195" spans="1:6" x14ac:dyDescent="0.25">
      <c r="A195" s="1"/>
      <c r="B195" s="1"/>
      <c r="C195" s="1"/>
      <c r="E195" s="1"/>
      <c r="F195" s="1"/>
    </row>
    <row r="196" spans="1:6" x14ac:dyDescent="0.25">
      <c r="A196" s="1"/>
      <c r="B196" s="1"/>
      <c r="C196" s="1"/>
      <c r="E196" s="1"/>
      <c r="F196" s="1"/>
    </row>
    <row r="197" spans="1:6" x14ac:dyDescent="0.25">
      <c r="A197" s="1"/>
      <c r="B197" s="1"/>
      <c r="C197" s="1"/>
      <c r="E197" s="1"/>
      <c r="F197" s="1"/>
    </row>
    <row r="198" spans="1:6" x14ac:dyDescent="0.25">
      <c r="A198" s="1"/>
      <c r="B198" s="1"/>
      <c r="C198" s="1"/>
      <c r="E198" s="1"/>
      <c r="F198" s="1"/>
    </row>
    <row r="199" spans="1:6" x14ac:dyDescent="0.25">
      <c r="A199" s="1"/>
      <c r="B199" s="1"/>
      <c r="C199" s="1"/>
      <c r="E199" s="1"/>
      <c r="F199" s="1"/>
    </row>
    <row r="200" spans="1:6" x14ac:dyDescent="0.25">
      <c r="A200" s="1"/>
      <c r="B200" s="1"/>
      <c r="C200" s="1"/>
      <c r="E200" s="1"/>
      <c r="F200" s="1"/>
    </row>
    <row r="201" spans="1:6" x14ac:dyDescent="0.25">
      <c r="A201" s="1"/>
      <c r="B201" s="1"/>
      <c r="C201" s="1"/>
      <c r="E201" s="1"/>
      <c r="F201" s="1"/>
    </row>
    <row r="202" spans="1:6" x14ac:dyDescent="0.25">
      <c r="A202" s="1"/>
      <c r="B202" s="1"/>
      <c r="C202" s="1"/>
      <c r="E202" s="1"/>
      <c r="F202" s="1"/>
    </row>
    <row r="203" spans="1:6" x14ac:dyDescent="0.25">
      <c r="A203" s="1"/>
      <c r="B203" s="1"/>
      <c r="C203" s="1"/>
      <c r="E203" s="1"/>
      <c r="F203" s="1"/>
    </row>
    <row r="204" spans="1:6" x14ac:dyDescent="0.25">
      <c r="A204" s="1"/>
      <c r="B204" s="1"/>
      <c r="C204" s="1"/>
      <c r="E204" s="1"/>
      <c r="F204" s="1"/>
    </row>
    <row r="205" spans="1:6" x14ac:dyDescent="0.25">
      <c r="A205" s="1"/>
      <c r="B205" s="1"/>
      <c r="C205" s="1"/>
      <c r="E205" s="1"/>
      <c r="F205" s="1"/>
    </row>
    <row r="206" spans="1:6" x14ac:dyDescent="0.25">
      <c r="A206" s="1"/>
      <c r="B206" s="1"/>
      <c r="C206" s="1"/>
      <c r="E206" s="1"/>
      <c r="F206" s="1"/>
    </row>
    <row r="207" spans="1:6" x14ac:dyDescent="0.25">
      <c r="A207" s="1"/>
      <c r="B207" s="1"/>
      <c r="C207" s="1"/>
      <c r="E207" s="1"/>
      <c r="F207" s="1"/>
    </row>
    <row r="208" spans="1:6" x14ac:dyDescent="0.25">
      <c r="A208" s="1"/>
      <c r="B208" s="1"/>
      <c r="C208" s="1"/>
      <c r="E208" s="1"/>
      <c r="F208" s="1"/>
    </row>
    <row r="209" spans="1:6" x14ac:dyDescent="0.25">
      <c r="A209" s="1"/>
      <c r="B209" s="1"/>
      <c r="C209" s="1"/>
      <c r="E209" s="1"/>
      <c r="F209" s="1"/>
    </row>
    <row r="210" spans="1:6" x14ac:dyDescent="0.25">
      <c r="A210" s="1"/>
      <c r="B210" s="1"/>
      <c r="C210" s="1"/>
      <c r="E210" s="1"/>
      <c r="F210" s="1"/>
    </row>
    <row r="211" spans="1:6" x14ac:dyDescent="0.25">
      <c r="A211" s="1"/>
      <c r="B211" s="1"/>
      <c r="C211" s="1"/>
      <c r="E211" s="1"/>
      <c r="F211" s="1"/>
    </row>
    <row r="212" spans="1:6" x14ac:dyDescent="0.25">
      <c r="A212" s="1"/>
      <c r="B212" s="1"/>
      <c r="C212" s="1"/>
      <c r="E212" s="1"/>
      <c r="F212" s="1"/>
    </row>
    <row r="213" spans="1:6" x14ac:dyDescent="0.25">
      <c r="A213" s="1"/>
      <c r="B213" s="1"/>
      <c r="C213" s="1"/>
      <c r="E213" s="1"/>
      <c r="F213" s="1"/>
    </row>
    <row r="214" spans="1:6" x14ac:dyDescent="0.25">
      <c r="A214" s="1"/>
      <c r="B214" s="1"/>
      <c r="C214" s="1"/>
      <c r="E214" s="1"/>
      <c r="F214" s="1"/>
    </row>
    <row r="215" spans="1:6" x14ac:dyDescent="0.25">
      <c r="A215" s="1"/>
      <c r="B215" s="1"/>
      <c r="C215" s="1"/>
      <c r="E215" s="1"/>
      <c r="F215" s="1"/>
    </row>
    <row r="216" spans="1:6" x14ac:dyDescent="0.25">
      <c r="A216" s="1"/>
      <c r="B216" s="1"/>
      <c r="C216" s="1"/>
      <c r="E216" s="1"/>
      <c r="F216" s="1"/>
    </row>
    <row r="217" spans="1:6" x14ac:dyDescent="0.25">
      <c r="A217" s="1"/>
      <c r="B217" s="1"/>
      <c r="C217" s="1"/>
      <c r="E217" s="1"/>
      <c r="F217" s="1"/>
    </row>
    <row r="218" spans="1:6" x14ac:dyDescent="0.25">
      <c r="A218" s="1"/>
      <c r="B218" s="1"/>
      <c r="C218" s="1"/>
      <c r="E218" s="1"/>
      <c r="F218" s="1"/>
    </row>
    <row r="219" spans="1:6" x14ac:dyDescent="0.25">
      <c r="A219" s="1"/>
      <c r="B219" s="1"/>
      <c r="C219" s="1"/>
      <c r="E219" s="1"/>
      <c r="F219" s="1"/>
    </row>
    <row r="220" spans="1:6" x14ac:dyDescent="0.25">
      <c r="A220" s="1"/>
      <c r="B220" s="1"/>
      <c r="C220" s="1"/>
      <c r="E220" s="1"/>
      <c r="F220" s="1"/>
    </row>
    <row r="221" spans="1:6" x14ac:dyDescent="0.25">
      <c r="A221" s="1"/>
      <c r="B221" s="1"/>
      <c r="C221" s="1"/>
      <c r="E221" s="1"/>
      <c r="F221" s="1"/>
    </row>
    <row r="222" spans="1:6" x14ac:dyDescent="0.25">
      <c r="A222" s="1"/>
      <c r="B222" s="1"/>
      <c r="C222" s="1"/>
      <c r="E222" s="1"/>
      <c r="F222" s="1"/>
    </row>
    <row r="223" spans="1:6" x14ac:dyDescent="0.25">
      <c r="A223" s="1"/>
      <c r="B223" s="1"/>
      <c r="C223" s="1"/>
      <c r="E223" s="1"/>
      <c r="F223" s="1"/>
    </row>
    <row r="224" spans="1:6" x14ac:dyDescent="0.25">
      <c r="A224" s="1"/>
      <c r="B224" s="1"/>
      <c r="C224" s="1"/>
      <c r="E224" s="1"/>
      <c r="F224" s="1"/>
    </row>
    <row r="225" spans="1:6" x14ac:dyDescent="0.25">
      <c r="A225" s="1"/>
      <c r="B225" s="1"/>
      <c r="C225" s="1"/>
      <c r="E225" s="1"/>
      <c r="F225" s="1"/>
    </row>
    <row r="226" spans="1:6" x14ac:dyDescent="0.25">
      <c r="A226" s="1"/>
      <c r="B226" s="1"/>
      <c r="C226" s="1"/>
      <c r="E226" s="1"/>
      <c r="F226" s="1"/>
    </row>
    <row r="227" spans="1:6" x14ac:dyDescent="0.25">
      <c r="A227" s="1"/>
      <c r="B227" s="1"/>
      <c r="C227" s="1"/>
      <c r="E227" s="1"/>
      <c r="F227" s="1"/>
    </row>
    <row r="228" spans="1:6" x14ac:dyDescent="0.25">
      <c r="A228" s="1"/>
      <c r="B228" s="1"/>
      <c r="C228" s="1"/>
      <c r="E228" s="1"/>
      <c r="F228" s="1"/>
    </row>
    <row r="229" spans="1:6" x14ac:dyDescent="0.25">
      <c r="A229" s="1"/>
      <c r="B229" s="1"/>
      <c r="C229" s="1"/>
      <c r="E229" s="1"/>
      <c r="F229" s="1"/>
    </row>
    <row r="230" spans="1:6" x14ac:dyDescent="0.25">
      <c r="A230" s="1"/>
      <c r="B230" s="1"/>
      <c r="C230" s="1"/>
      <c r="E230" s="1"/>
      <c r="F230" s="1"/>
    </row>
    <row r="231" spans="1:6" x14ac:dyDescent="0.25">
      <c r="A231" s="1"/>
      <c r="B231" s="1"/>
      <c r="C231" s="1"/>
      <c r="E231" s="1"/>
      <c r="F231" s="1"/>
    </row>
    <row r="232" spans="1:6" x14ac:dyDescent="0.25">
      <c r="A232" s="1"/>
      <c r="B232" s="1"/>
      <c r="C232" s="1"/>
      <c r="E232" s="1"/>
      <c r="F232" s="1"/>
    </row>
    <row r="233" spans="1:6" x14ac:dyDescent="0.25">
      <c r="A233" s="1"/>
      <c r="B233" s="1"/>
      <c r="C233" s="1"/>
      <c r="E233" s="1"/>
      <c r="F233" s="1"/>
    </row>
    <row r="234" spans="1:6" x14ac:dyDescent="0.25">
      <c r="A234" s="1"/>
      <c r="B234" s="1"/>
      <c r="C234" s="1"/>
      <c r="E234" s="1"/>
      <c r="F234" s="1"/>
    </row>
  </sheetData>
  <mergeCells count="1">
    <mergeCell ref="A5:G5"/>
  </mergeCells>
  <phoneticPr fontId="2" type="noConversion"/>
  <dataValidations count="2">
    <dataValidation type="list" allowBlank="1" showInputMessage="1" showErrorMessage="1" prompt="Zerrendatik aukeratu dagokizun departamentuaren izena" sqref="C1">
      <formula1>#REF!</formula1>
    </dataValidation>
    <dataValidation type="list" allowBlank="1" showInputMessage="1" showErrorMessage="1" prompt="Zerrendatik aukeratu dagokizun departamentuaren izena" sqref="B1">
      <formula1>#REF!</formula1>
    </dataValidation>
  </dataValidations>
  <pageMargins left="0.78740157499999996" right="0.78740157499999996" top="0.984251969" bottom="0.984251969" header="0.4921259845" footer="0.4921259845"/>
  <pageSetup paperSize="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2"/>
  <sheetViews>
    <sheetView topLeftCell="A32" zoomScale="75" workbookViewId="0">
      <selection activeCell="C6" sqref="C6"/>
    </sheetView>
  </sheetViews>
  <sheetFormatPr defaultColWidth="11.44140625" defaultRowHeight="10.199999999999999" x14ac:dyDescent="0.25"/>
  <cols>
    <col min="1" max="1" width="24.88671875" style="4" customWidth="1"/>
    <col min="2" max="2" width="58.5546875" style="4" customWidth="1"/>
    <col min="3" max="3" width="31" style="4" customWidth="1"/>
    <col min="4" max="4" width="25.109375" style="1" customWidth="1"/>
    <col min="5" max="5" width="54.44140625" style="4" customWidth="1"/>
    <col min="6" max="6" width="34.44140625" style="4" customWidth="1"/>
    <col min="7" max="7" width="32.6640625" style="1" customWidth="1"/>
    <col min="8" max="16384" width="11.44140625" style="1"/>
  </cols>
  <sheetData>
    <row r="1" spans="1:9" ht="98.25" customHeight="1" thickBot="1" x14ac:dyDescent="0.3">
      <c r="B1" s="35" t="s">
        <v>130</v>
      </c>
      <c r="C1" s="46"/>
    </row>
    <row r="2" spans="1:9" s="38" customFormat="1" ht="32.25" customHeight="1" x14ac:dyDescent="0.25">
      <c r="A2" s="39" t="s">
        <v>0</v>
      </c>
      <c r="B2" s="62">
        <v>2020</v>
      </c>
      <c r="C2" s="41"/>
      <c r="D2" s="64"/>
      <c r="E2" s="41"/>
      <c r="F2" s="41"/>
    </row>
    <row r="3" spans="1:9" s="38" customFormat="1" ht="42.75" customHeight="1" thickBot="1" x14ac:dyDescent="0.3">
      <c r="A3" s="40" t="s">
        <v>1</v>
      </c>
      <c r="B3" s="48">
        <v>3</v>
      </c>
      <c r="C3" s="42"/>
      <c r="D3" s="43"/>
      <c r="E3" s="42"/>
      <c r="F3" s="42"/>
      <c r="G3" s="44"/>
    </row>
    <row r="4" spans="1:9" ht="27" customHeight="1" x14ac:dyDescent="0.25">
      <c r="A4" s="13"/>
      <c r="B4" s="5"/>
      <c r="C4" s="5"/>
      <c r="D4" s="2"/>
      <c r="E4" s="5"/>
      <c r="F4" s="5"/>
      <c r="G4" s="3"/>
    </row>
    <row r="5" spans="1:9" s="38" customFormat="1" ht="24" customHeight="1" x14ac:dyDescent="0.25">
      <c r="A5" s="108" t="s">
        <v>366</v>
      </c>
      <c r="B5" s="109"/>
      <c r="C5" s="109"/>
      <c r="D5" s="109"/>
      <c r="E5" s="109"/>
      <c r="F5" s="109"/>
      <c r="G5" s="109"/>
      <c r="H5" s="110"/>
    </row>
    <row r="6" spans="1:9" s="38" customFormat="1" ht="68.400000000000006" x14ac:dyDescent="0.25">
      <c r="A6" s="79" t="s">
        <v>367</v>
      </c>
      <c r="B6" s="80" t="s">
        <v>368</v>
      </c>
      <c r="C6" s="80" t="s">
        <v>369</v>
      </c>
      <c r="D6" s="80" t="s">
        <v>370</v>
      </c>
      <c r="E6" s="81" t="s">
        <v>371</v>
      </c>
      <c r="F6" s="80" t="s">
        <v>372</v>
      </c>
      <c r="G6" s="80" t="s">
        <v>373</v>
      </c>
      <c r="H6" s="82" t="s">
        <v>374</v>
      </c>
      <c r="I6" s="47"/>
    </row>
    <row r="7" spans="1:9" s="36" customFormat="1" ht="51" x14ac:dyDescent="0.25">
      <c r="A7" s="161">
        <v>1</v>
      </c>
      <c r="B7" s="147" t="s">
        <v>511</v>
      </c>
      <c r="C7" s="148" t="s">
        <v>512</v>
      </c>
      <c r="D7" s="77" t="s">
        <v>513</v>
      </c>
      <c r="E7" s="77" t="s">
        <v>514</v>
      </c>
      <c r="F7" s="149" t="s">
        <v>515</v>
      </c>
      <c r="G7" s="77" t="s">
        <v>516</v>
      </c>
      <c r="H7" s="150" t="s">
        <v>514</v>
      </c>
    </row>
    <row r="8" spans="1:9" s="36" customFormat="1" ht="61.2" x14ac:dyDescent="0.25">
      <c r="A8" s="161">
        <v>2</v>
      </c>
      <c r="B8" s="151" t="s">
        <v>517</v>
      </c>
      <c r="C8" s="148" t="s">
        <v>518</v>
      </c>
      <c r="D8" s="152" t="s">
        <v>519</v>
      </c>
      <c r="E8" s="77" t="s">
        <v>514</v>
      </c>
      <c r="F8" s="153" t="s">
        <v>520</v>
      </c>
      <c r="G8" s="77" t="s">
        <v>521</v>
      </c>
      <c r="H8" s="150" t="s">
        <v>514</v>
      </c>
    </row>
    <row r="9" spans="1:9" s="36" customFormat="1" ht="63.75" customHeight="1" x14ac:dyDescent="0.25">
      <c r="A9" s="161">
        <v>3</v>
      </c>
      <c r="B9" s="154" t="s">
        <v>522</v>
      </c>
      <c r="C9" s="154" t="s">
        <v>523</v>
      </c>
      <c r="D9" s="154" t="s">
        <v>524</v>
      </c>
      <c r="E9" s="77" t="s">
        <v>514</v>
      </c>
      <c r="F9" s="154" t="s">
        <v>525</v>
      </c>
      <c r="G9" s="77" t="s">
        <v>526</v>
      </c>
      <c r="H9" s="154" t="s">
        <v>527</v>
      </c>
    </row>
    <row r="10" spans="1:9" s="36" customFormat="1" ht="51" x14ac:dyDescent="0.25">
      <c r="A10" s="161">
        <v>4</v>
      </c>
      <c r="B10" s="154" t="s">
        <v>528</v>
      </c>
      <c r="C10" s="154" t="s">
        <v>529</v>
      </c>
      <c r="D10" s="154" t="s">
        <v>530</v>
      </c>
      <c r="E10" s="77" t="s">
        <v>514</v>
      </c>
      <c r="F10" s="154" t="s">
        <v>531</v>
      </c>
      <c r="G10" s="77" t="s">
        <v>521</v>
      </c>
      <c r="H10" s="77" t="s">
        <v>514</v>
      </c>
    </row>
    <row r="11" spans="1:9" s="36" customFormat="1" ht="51" x14ac:dyDescent="0.25">
      <c r="A11" s="161">
        <v>5</v>
      </c>
      <c r="B11" s="154" t="s">
        <v>532</v>
      </c>
      <c r="C11" s="154" t="s">
        <v>533</v>
      </c>
      <c r="D11" s="154" t="s">
        <v>530</v>
      </c>
      <c r="E11" s="77" t="s">
        <v>514</v>
      </c>
      <c r="F11" s="154" t="s">
        <v>533</v>
      </c>
      <c r="G11" s="77" t="s">
        <v>521</v>
      </c>
      <c r="H11" s="154" t="s">
        <v>534</v>
      </c>
    </row>
    <row r="12" spans="1:9" s="36" customFormat="1" ht="71.400000000000006" x14ac:dyDescent="0.25">
      <c r="A12" s="161">
        <v>6</v>
      </c>
      <c r="B12" s="154" t="s">
        <v>535</v>
      </c>
      <c r="C12" s="154" t="s">
        <v>536</v>
      </c>
      <c r="D12" s="154" t="s">
        <v>537</v>
      </c>
      <c r="E12" s="77" t="s">
        <v>514</v>
      </c>
      <c r="F12" s="154" t="s">
        <v>538</v>
      </c>
      <c r="G12" s="77" t="s">
        <v>521</v>
      </c>
      <c r="H12" s="77" t="s">
        <v>514</v>
      </c>
    </row>
    <row r="13" spans="1:9" s="36" customFormat="1" ht="66" customHeight="1" x14ac:dyDescent="0.25">
      <c r="A13" s="161">
        <v>7</v>
      </c>
      <c r="B13" s="155" t="s">
        <v>539</v>
      </c>
      <c r="C13" s="154" t="s">
        <v>540</v>
      </c>
      <c r="D13" s="154" t="s">
        <v>541</v>
      </c>
      <c r="E13" s="77" t="s">
        <v>514</v>
      </c>
      <c r="F13" s="154" t="s">
        <v>542</v>
      </c>
      <c r="G13" s="77" t="s">
        <v>543</v>
      </c>
      <c r="H13" s="77" t="s">
        <v>514</v>
      </c>
    </row>
    <row r="14" spans="1:9" s="36" customFormat="1" ht="61.2" x14ac:dyDescent="0.25">
      <c r="A14" s="161">
        <v>8</v>
      </c>
      <c r="B14" s="154" t="s">
        <v>544</v>
      </c>
      <c r="C14" s="154" t="s">
        <v>545</v>
      </c>
      <c r="D14" s="154" t="s">
        <v>546</v>
      </c>
      <c r="E14" s="123" t="s">
        <v>547</v>
      </c>
      <c r="F14" s="154" t="s">
        <v>545</v>
      </c>
      <c r="G14" s="77" t="s">
        <v>521</v>
      </c>
      <c r="H14" s="154" t="s">
        <v>548</v>
      </c>
    </row>
    <row r="15" spans="1:9" s="36" customFormat="1" ht="81.599999999999994" x14ac:dyDescent="0.25">
      <c r="A15" s="161">
        <v>9</v>
      </c>
      <c r="B15" s="156" t="s">
        <v>549</v>
      </c>
      <c r="C15" s="154" t="s">
        <v>550</v>
      </c>
      <c r="D15" s="154" t="s">
        <v>551</v>
      </c>
      <c r="E15" s="77" t="s">
        <v>514</v>
      </c>
      <c r="F15" s="154" t="s">
        <v>550</v>
      </c>
      <c r="G15" s="77" t="s">
        <v>521</v>
      </c>
      <c r="H15" s="154" t="s">
        <v>552</v>
      </c>
    </row>
    <row r="16" spans="1:9" s="36" customFormat="1" ht="122.4" x14ac:dyDescent="0.25">
      <c r="A16" s="161">
        <v>10</v>
      </c>
      <c r="B16" s="154" t="s">
        <v>553</v>
      </c>
      <c r="C16" s="154" t="s">
        <v>554</v>
      </c>
      <c r="D16" s="154" t="s">
        <v>541</v>
      </c>
      <c r="E16" s="77" t="s">
        <v>514</v>
      </c>
      <c r="F16" s="154" t="s">
        <v>555</v>
      </c>
      <c r="G16" s="77" t="s">
        <v>556</v>
      </c>
      <c r="H16" s="154" t="s">
        <v>557</v>
      </c>
    </row>
    <row r="17" spans="1:8" s="36" customFormat="1" ht="122.4" x14ac:dyDescent="0.25">
      <c r="A17" s="161">
        <v>11</v>
      </c>
      <c r="B17" s="154" t="s">
        <v>558</v>
      </c>
      <c r="C17" s="154" t="s">
        <v>559</v>
      </c>
      <c r="D17" s="154" t="s">
        <v>541</v>
      </c>
      <c r="E17" s="77" t="s">
        <v>514</v>
      </c>
      <c r="F17" s="154" t="s">
        <v>560</v>
      </c>
      <c r="G17" s="77" t="s">
        <v>561</v>
      </c>
      <c r="H17" s="154" t="s">
        <v>557</v>
      </c>
    </row>
    <row r="18" spans="1:8" s="36" customFormat="1" ht="98.25" customHeight="1" x14ac:dyDescent="0.25">
      <c r="A18" s="161">
        <v>12</v>
      </c>
      <c r="B18" s="154" t="s">
        <v>562</v>
      </c>
      <c r="C18" s="154" t="s">
        <v>563</v>
      </c>
      <c r="D18" s="154" t="s">
        <v>530</v>
      </c>
      <c r="E18" s="77" t="s">
        <v>514</v>
      </c>
      <c r="F18" s="154" t="s">
        <v>564</v>
      </c>
      <c r="G18" s="77" t="s">
        <v>521</v>
      </c>
      <c r="H18" s="154" t="s">
        <v>565</v>
      </c>
    </row>
    <row r="19" spans="1:8" s="45" customFormat="1" ht="61.2" x14ac:dyDescent="0.25">
      <c r="A19" s="161">
        <v>13</v>
      </c>
      <c r="B19" s="154" t="s">
        <v>566</v>
      </c>
      <c r="C19" s="154" t="s">
        <v>567</v>
      </c>
      <c r="D19" s="154" t="s">
        <v>530</v>
      </c>
      <c r="E19" s="77" t="s">
        <v>514</v>
      </c>
      <c r="F19" s="154" t="s">
        <v>568</v>
      </c>
      <c r="G19" s="77" t="s">
        <v>521</v>
      </c>
      <c r="H19" s="154" t="s">
        <v>569</v>
      </c>
    </row>
    <row r="20" spans="1:8" s="36" customFormat="1" ht="91.8" x14ac:dyDescent="0.25">
      <c r="A20" s="161">
        <v>14</v>
      </c>
      <c r="B20" s="154" t="s">
        <v>570</v>
      </c>
      <c r="C20" s="154" t="s">
        <v>571</v>
      </c>
      <c r="D20" s="154" t="s">
        <v>572</v>
      </c>
      <c r="E20" s="77" t="s">
        <v>514</v>
      </c>
      <c r="F20" s="154" t="s">
        <v>573</v>
      </c>
      <c r="G20" s="77" t="s">
        <v>521</v>
      </c>
      <c r="H20" s="154" t="s">
        <v>574</v>
      </c>
    </row>
    <row r="21" spans="1:8" s="36" customFormat="1" ht="91.8" x14ac:dyDescent="0.25">
      <c r="A21" s="154">
        <v>15</v>
      </c>
      <c r="B21" s="155" t="s">
        <v>575</v>
      </c>
      <c r="C21" s="157" t="s">
        <v>576</v>
      </c>
      <c r="D21" s="154" t="s">
        <v>530</v>
      </c>
      <c r="E21" s="77" t="s">
        <v>514</v>
      </c>
      <c r="F21" s="157" t="s">
        <v>577</v>
      </c>
      <c r="G21" s="77" t="s">
        <v>521</v>
      </c>
      <c r="H21" s="77" t="s">
        <v>578</v>
      </c>
    </row>
    <row r="22" spans="1:8" s="36" customFormat="1" ht="132.6" x14ac:dyDescent="0.25">
      <c r="A22" s="154">
        <v>18</v>
      </c>
      <c r="B22" s="154" t="s">
        <v>579</v>
      </c>
      <c r="C22" s="154" t="s">
        <v>580</v>
      </c>
      <c r="D22" s="154" t="s">
        <v>581</v>
      </c>
      <c r="E22" s="154" t="s">
        <v>578</v>
      </c>
      <c r="F22" s="154" t="s">
        <v>582</v>
      </c>
      <c r="G22" s="77" t="s">
        <v>521</v>
      </c>
      <c r="H22" s="154" t="s">
        <v>578</v>
      </c>
    </row>
    <row r="23" spans="1:8" s="36" customFormat="1" ht="54" customHeight="1" x14ac:dyDescent="0.25">
      <c r="A23" s="154">
        <v>19</v>
      </c>
      <c r="B23" s="148" t="s">
        <v>583</v>
      </c>
      <c r="C23" s="154" t="s">
        <v>584</v>
      </c>
      <c r="D23" s="154" t="s">
        <v>585</v>
      </c>
      <c r="E23" s="154" t="s">
        <v>578</v>
      </c>
      <c r="F23" s="154" t="s">
        <v>586</v>
      </c>
      <c r="G23" s="77" t="s">
        <v>521</v>
      </c>
      <c r="H23" s="154" t="s">
        <v>578</v>
      </c>
    </row>
    <row r="24" spans="1:8" s="36" customFormat="1" ht="86.25" customHeight="1" x14ac:dyDescent="0.25">
      <c r="A24" s="154">
        <v>20</v>
      </c>
      <c r="B24" s="154" t="s">
        <v>587</v>
      </c>
      <c r="C24" s="154" t="s">
        <v>588</v>
      </c>
      <c r="D24" s="77" t="s">
        <v>589</v>
      </c>
      <c r="E24" s="154" t="s">
        <v>578</v>
      </c>
      <c r="F24" s="154" t="s">
        <v>590</v>
      </c>
      <c r="G24" s="77" t="s">
        <v>591</v>
      </c>
      <c r="H24" s="154" t="s">
        <v>578</v>
      </c>
    </row>
    <row r="25" spans="1:8" s="36" customFormat="1" ht="114.75" customHeight="1" x14ac:dyDescent="0.25">
      <c r="A25" s="154">
        <v>21</v>
      </c>
      <c r="B25" s="158" t="s">
        <v>566</v>
      </c>
      <c r="C25" s="154" t="s">
        <v>592</v>
      </c>
      <c r="D25" s="154" t="s">
        <v>593</v>
      </c>
      <c r="E25" s="154" t="s">
        <v>578</v>
      </c>
      <c r="F25" s="154" t="s">
        <v>594</v>
      </c>
      <c r="G25" s="77" t="s">
        <v>521</v>
      </c>
      <c r="H25" s="154" t="s">
        <v>578</v>
      </c>
    </row>
    <row r="26" spans="1:8" s="36" customFormat="1" ht="96" customHeight="1" x14ac:dyDescent="0.25">
      <c r="A26" s="154">
        <v>22</v>
      </c>
      <c r="B26" s="154" t="s">
        <v>595</v>
      </c>
      <c r="C26" s="154" t="s">
        <v>596</v>
      </c>
      <c r="D26" s="152" t="s">
        <v>597</v>
      </c>
      <c r="E26" s="154" t="s">
        <v>578</v>
      </c>
      <c r="F26" s="154" t="s">
        <v>598</v>
      </c>
      <c r="G26" s="77" t="s">
        <v>521</v>
      </c>
      <c r="H26" s="154" t="s">
        <v>578</v>
      </c>
    </row>
    <row r="27" spans="1:8" s="36" customFormat="1" ht="93.6" customHeight="1" x14ac:dyDescent="0.25">
      <c r="A27" s="154">
        <v>23</v>
      </c>
      <c r="B27" s="154" t="s">
        <v>599</v>
      </c>
      <c r="C27" s="154" t="s">
        <v>600</v>
      </c>
      <c r="D27" s="154" t="s">
        <v>601</v>
      </c>
      <c r="E27" s="154" t="s">
        <v>578</v>
      </c>
      <c r="F27" s="154" t="s">
        <v>602</v>
      </c>
      <c r="G27" s="77" t="s">
        <v>521</v>
      </c>
      <c r="H27" s="154" t="s">
        <v>578</v>
      </c>
    </row>
    <row r="28" spans="1:8" s="36" customFormat="1" ht="79.2" customHeight="1" thickBot="1" x14ac:dyDescent="0.3">
      <c r="A28" s="154"/>
      <c r="B28" s="154" t="s">
        <v>603</v>
      </c>
      <c r="C28" s="154" t="s">
        <v>604</v>
      </c>
      <c r="D28" s="154" t="s">
        <v>605</v>
      </c>
      <c r="E28" s="154" t="s">
        <v>578</v>
      </c>
      <c r="F28" s="154" t="s">
        <v>606</v>
      </c>
      <c r="G28" s="77" t="s">
        <v>521</v>
      </c>
      <c r="H28" s="154" t="s">
        <v>607</v>
      </c>
    </row>
    <row r="29" spans="1:8" s="36" customFormat="1" ht="102" x14ac:dyDescent="0.25">
      <c r="A29" s="154">
        <v>25</v>
      </c>
      <c r="B29" s="154" t="s">
        <v>608</v>
      </c>
      <c r="C29" s="154" t="s">
        <v>609</v>
      </c>
      <c r="D29" s="159" t="s">
        <v>610</v>
      </c>
      <c r="E29" s="154" t="s">
        <v>578</v>
      </c>
      <c r="F29" s="154" t="s">
        <v>611</v>
      </c>
      <c r="G29" s="77" t="s">
        <v>521</v>
      </c>
      <c r="H29" s="154" t="s">
        <v>612</v>
      </c>
    </row>
    <row r="30" spans="1:8" s="36" customFormat="1" ht="40.799999999999997" x14ac:dyDescent="0.25">
      <c r="A30" s="47">
        <v>26</v>
      </c>
      <c r="B30" s="154" t="s">
        <v>535</v>
      </c>
      <c r="C30" s="154" t="s">
        <v>613</v>
      </c>
      <c r="D30" s="154" t="s">
        <v>614</v>
      </c>
      <c r="E30" s="154" t="s">
        <v>578</v>
      </c>
      <c r="F30" s="154" t="s">
        <v>615</v>
      </c>
      <c r="G30" s="77" t="s">
        <v>521</v>
      </c>
      <c r="H30" s="154" t="s">
        <v>578</v>
      </c>
    </row>
    <row r="31" spans="1:8" s="36" customFormat="1" ht="81.599999999999994" x14ac:dyDescent="0.25">
      <c r="A31" s="47">
        <v>27</v>
      </c>
      <c r="B31" s="154" t="s">
        <v>616</v>
      </c>
      <c r="C31" s="154" t="s">
        <v>617</v>
      </c>
      <c r="D31" s="154" t="s">
        <v>618</v>
      </c>
      <c r="E31" s="154" t="s">
        <v>578</v>
      </c>
      <c r="F31" s="154" t="s">
        <v>619</v>
      </c>
      <c r="G31" s="77" t="s">
        <v>521</v>
      </c>
      <c r="H31" s="154" t="s">
        <v>620</v>
      </c>
    </row>
    <row r="32" spans="1:8" s="36" customFormat="1" ht="81.599999999999994" x14ac:dyDescent="0.25">
      <c r="A32" s="47"/>
      <c r="B32" s="154" t="s">
        <v>621</v>
      </c>
      <c r="C32" s="160" t="s">
        <v>622</v>
      </c>
      <c r="D32" s="154" t="s">
        <v>623</v>
      </c>
      <c r="E32" s="154" t="s">
        <v>578</v>
      </c>
      <c r="F32" s="154" t="s">
        <v>624</v>
      </c>
      <c r="G32" s="77" t="s">
        <v>521</v>
      </c>
      <c r="H32" s="154" t="s">
        <v>578</v>
      </c>
    </row>
    <row r="33" spans="1:8" ht="132.6" hidden="1" x14ac:dyDescent="0.25">
      <c r="A33" s="47"/>
      <c r="B33" s="154" t="s">
        <v>625</v>
      </c>
      <c r="C33" s="154" t="s">
        <v>626</v>
      </c>
      <c r="D33" s="154" t="s">
        <v>627</v>
      </c>
      <c r="E33" s="154" t="s">
        <v>578</v>
      </c>
      <c r="F33" s="154" t="s">
        <v>628</v>
      </c>
      <c r="G33" s="77" t="s">
        <v>521</v>
      </c>
      <c r="H33" s="154" t="s">
        <v>629</v>
      </c>
    </row>
    <row r="34" spans="1:8" hidden="1" x14ac:dyDescent="0.25">
      <c r="A34" s="1"/>
      <c r="B34" s="1"/>
      <c r="C34" s="1"/>
      <c r="E34" s="1"/>
      <c r="F34" s="1"/>
    </row>
    <row r="35" spans="1:8" hidden="1" x14ac:dyDescent="0.25">
      <c r="A35" s="1"/>
      <c r="B35" s="1"/>
      <c r="C35" s="1"/>
      <c r="E35" s="1"/>
      <c r="F35" s="1"/>
    </row>
    <row r="36" spans="1:8" hidden="1" x14ac:dyDescent="0.25">
      <c r="A36" s="1"/>
      <c r="B36" s="1"/>
      <c r="C36" s="1"/>
      <c r="E36" s="1"/>
      <c r="F36" s="1"/>
    </row>
    <row r="37" spans="1:8" hidden="1" x14ac:dyDescent="0.25">
      <c r="A37" s="1"/>
      <c r="B37" s="1"/>
      <c r="C37" s="1"/>
      <c r="E37" s="1"/>
      <c r="F37" s="1"/>
    </row>
    <row r="38" spans="1:8" hidden="1" x14ac:dyDescent="0.25">
      <c r="A38" s="1"/>
      <c r="B38" s="1"/>
      <c r="C38" s="1"/>
      <c r="E38" s="1"/>
      <c r="F38" s="1"/>
    </row>
    <row r="39" spans="1:8" hidden="1" x14ac:dyDescent="0.25">
      <c r="A39" s="1"/>
      <c r="B39" s="1"/>
      <c r="C39" s="1"/>
      <c r="E39" s="1"/>
      <c r="F39" s="1"/>
    </row>
    <row r="40" spans="1:8" hidden="1" x14ac:dyDescent="0.25">
      <c r="A40" s="1"/>
      <c r="B40" s="1"/>
      <c r="C40" s="1"/>
      <c r="E40" s="1"/>
      <c r="F40" s="1"/>
    </row>
    <row r="41" spans="1:8" hidden="1" x14ac:dyDescent="0.25">
      <c r="A41" s="1"/>
      <c r="B41" s="1"/>
      <c r="C41" s="1"/>
      <c r="E41" s="1"/>
      <c r="F41" s="1"/>
    </row>
    <row r="42" spans="1:8" hidden="1" x14ac:dyDescent="0.25">
      <c r="A42" s="1"/>
      <c r="B42" s="1"/>
      <c r="C42" s="1"/>
      <c r="E42" s="1"/>
      <c r="F42" s="1"/>
    </row>
    <row r="43" spans="1:8" hidden="1" x14ac:dyDescent="0.25">
      <c r="A43" s="1"/>
      <c r="B43" s="1"/>
      <c r="C43" s="1"/>
      <c r="E43" s="1"/>
      <c r="F43" s="1"/>
    </row>
    <row r="44" spans="1:8" hidden="1" x14ac:dyDescent="0.25">
      <c r="A44" s="1"/>
      <c r="B44" s="1"/>
      <c r="C44" s="1"/>
      <c r="E44" s="1"/>
      <c r="F44" s="1"/>
    </row>
    <row r="45" spans="1:8" hidden="1" x14ac:dyDescent="0.25">
      <c r="A45" s="1"/>
      <c r="B45" s="1"/>
      <c r="C45" s="1"/>
      <c r="E45" s="1"/>
      <c r="F45" s="1"/>
    </row>
    <row r="46" spans="1:8" hidden="1" x14ac:dyDescent="0.25">
      <c r="A46" s="1"/>
      <c r="B46" s="1"/>
      <c r="C46" s="1"/>
      <c r="E46" s="1"/>
      <c r="F46" s="1"/>
    </row>
    <row r="47" spans="1:8" hidden="1" x14ac:dyDescent="0.25">
      <c r="A47" s="1"/>
      <c r="B47" s="1"/>
      <c r="C47" s="1"/>
      <c r="E47" s="1"/>
      <c r="F47" s="1"/>
    </row>
    <row r="48" spans="1:8" hidden="1" x14ac:dyDescent="0.25">
      <c r="A48" s="1"/>
      <c r="B48" s="1"/>
      <c r="C48" s="1"/>
      <c r="E48" s="1"/>
      <c r="F48" s="1"/>
    </row>
    <row r="49" spans="1:6" hidden="1" x14ac:dyDescent="0.25">
      <c r="A49" s="1"/>
      <c r="B49" s="1"/>
      <c r="C49" s="1"/>
      <c r="E49" s="1"/>
      <c r="F49" s="1"/>
    </row>
    <row r="50" spans="1:6" hidden="1" x14ac:dyDescent="0.25">
      <c r="A50" s="1"/>
      <c r="B50" s="1"/>
      <c r="C50" s="1"/>
      <c r="E50" s="1"/>
      <c r="F50" s="1"/>
    </row>
    <row r="51" spans="1:6" hidden="1" x14ac:dyDescent="0.25">
      <c r="A51" s="1"/>
      <c r="B51" s="1"/>
      <c r="C51" s="1"/>
      <c r="E51" s="1"/>
      <c r="F51" s="1"/>
    </row>
    <row r="52" spans="1:6" hidden="1" x14ac:dyDescent="0.25">
      <c r="A52" s="1"/>
      <c r="B52" s="1"/>
      <c r="C52" s="1"/>
      <c r="E52" s="1"/>
      <c r="F52" s="1"/>
    </row>
    <row r="53" spans="1:6" hidden="1" x14ac:dyDescent="0.25">
      <c r="A53" s="1"/>
      <c r="B53" s="1"/>
      <c r="C53" s="1"/>
      <c r="E53" s="1"/>
      <c r="F53" s="1"/>
    </row>
    <row r="54" spans="1:6" hidden="1" x14ac:dyDescent="0.25">
      <c r="A54" s="1"/>
      <c r="B54" s="1"/>
      <c r="C54" s="1"/>
      <c r="E54" s="1"/>
      <c r="F54" s="1"/>
    </row>
    <row r="55" spans="1:6" hidden="1" x14ac:dyDescent="0.25">
      <c r="A55" s="1"/>
      <c r="B55" s="1"/>
      <c r="C55" s="1"/>
      <c r="E55" s="1"/>
      <c r="F55" s="1"/>
    </row>
    <row r="56" spans="1:6" hidden="1" x14ac:dyDescent="0.25">
      <c r="A56" s="1"/>
      <c r="B56" s="1"/>
      <c r="C56" s="1"/>
      <c r="E56" s="1"/>
      <c r="F56" s="1"/>
    </row>
    <row r="57" spans="1:6" hidden="1" x14ac:dyDescent="0.25">
      <c r="A57" s="1"/>
      <c r="B57" s="1"/>
      <c r="C57" s="1"/>
      <c r="E57" s="1"/>
      <c r="F57" s="1"/>
    </row>
    <row r="58" spans="1:6" hidden="1" x14ac:dyDescent="0.25">
      <c r="A58" s="1"/>
      <c r="B58" s="1"/>
      <c r="C58" s="1"/>
      <c r="E58" s="1"/>
      <c r="F58" s="1"/>
    </row>
    <row r="59" spans="1:6" hidden="1" x14ac:dyDescent="0.25">
      <c r="A59" s="1"/>
      <c r="B59" s="1"/>
      <c r="C59" s="1"/>
      <c r="E59" s="1"/>
      <c r="F59" s="1"/>
    </row>
    <row r="60" spans="1:6" hidden="1" x14ac:dyDescent="0.25">
      <c r="A60" s="1"/>
      <c r="B60" s="1"/>
      <c r="C60" s="1"/>
      <c r="E60" s="1"/>
      <c r="F60" s="1"/>
    </row>
    <row r="61" spans="1:6" hidden="1" x14ac:dyDescent="0.25">
      <c r="A61" s="1"/>
      <c r="B61" s="1"/>
      <c r="C61" s="1"/>
      <c r="E61" s="1"/>
      <c r="F61" s="1"/>
    </row>
    <row r="62" spans="1:6" hidden="1" x14ac:dyDescent="0.25">
      <c r="A62" s="1"/>
      <c r="B62" s="1"/>
      <c r="C62" s="1"/>
      <c r="E62" s="1"/>
      <c r="F62" s="1"/>
    </row>
    <row r="63" spans="1:6" hidden="1" x14ac:dyDescent="0.25">
      <c r="A63" s="1"/>
      <c r="B63" s="1"/>
      <c r="C63" s="1"/>
      <c r="E63" s="1"/>
      <c r="F63" s="1"/>
    </row>
    <row r="64" spans="1:6" hidden="1" x14ac:dyDescent="0.25">
      <c r="A64" s="1"/>
      <c r="B64" s="1"/>
      <c r="C64" s="1"/>
      <c r="E64" s="1"/>
      <c r="F64" s="1"/>
    </row>
    <row r="65" spans="1:6" hidden="1" x14ac:dyDescent="0.25">
      <c r="A65" s="1"/>
      <c r="B65" s="1"/>
      <c r="C65" s="1"/>
      <c r="E65" s="1"/>
      <c r="F65" s="1"/>
    </row>
    <row r="66" spans="1:6" hidden="1" x14ac:dyDescent="0.25">
      <c r="A66" s="1"/>
      <c r="B66" s="1"/>
      <c r="C66" s="1"/>
      <c r="E66" s="1"/>
      <c r="F66" s="1"/>
    </row>
    <row r="67" spans="1:6" hidden="1" x14ac:dyDescent="0.25">
      <c r="A67" s="1"/>
      <c r="B67" s="1"/>
      <c r="C67" s="1"/>
      <c r="E67" s="1"/>
      <c r="F67" s="1"/>
    </row>
    <row r="68" spans="1:6" hidden="1" x14ac:dyDescent="0.25">
      <c r="A68" s="1"/>
      <c r="B68" s="1"/>
      <c r="C68" s="1"/>
      <c r="E68" s="1"/>
      <c r="F68" s="1"/>
    </row>
    <row r="69" spans="1:6" hidden="1" x14ac:dyDescent="0.25">
      <c r="A69" s="1"/>
      <c r="B69" s="1"/>
      <c r="C69" s="1"/>
      <c r="E69" s="1"/>
      <c r="F69" s="1"/>
    </row>
    <row r="70" spans="1:6" hidden="1" x14ac:dyDescent="0.25">
      <c r="A70" s="1"/>
      <c r="B70" s="1"/>
      <c r="C70" s="1"/>
      <c r="E70" s="1"/>
      <c r="F70" s="1"/>
    </row>
    <row r="71" spans="1:6" hidden="1" x14ac:dyDescent="0.25">
      <c r="A71" s="1"/>
      <c r="B71" s="1"/>
      <c r="C71" s="1"/>
      <c r="E71" s="1"/>
      <c r="F71" s="1"/>
    </row>
    <row r="72" spans="1:6" hidden="1" x14ac:dyDescent="0.25">
      <c r="A72" s="1"/>
      <c r="B72" s="1"/>
      <c r="C72" s="1"/>
      <c r="E72" s="1"/>
      <c r="F72" s="1"/>
    </row>
    <row r="73" spans="1:6" hidden="1" x14ac:dyDescent="0.25">
      <c r="A73" s="1"/>
      <c r="B73" s="1"/>
      <c r="C73" s="1"/>
      <c r="E73" s="1"/>
      <c r="F73" s="1"/>
    </row>
    <row r="74" spans="1:6" hidden="1" x14ac:dyDescent="0.25">
      <c r="A74" s="1"/>
      <c r="B74" s="1"/>
      <c r="C74" s="1"/>
      <c r="E74" s="1"/>
      <c r="F74" s="1"/>
    </row>
    <row r="75" spans="1:6" hidden="1" x14ac:dyDescent="0.25">
      <c r="A75" s="1"/>
      <c r="B75" s="1"/>
      <c r="C75" s="1"/>
      <c r="E75" s="1"/>
      <c r="F75" s="1"/>
    </row>
    <row r="76" spans="1:6" hidden="1" x14ac:dyDescent="0.25">
      <c r="A76" s="1"/>
      <c r="B76" s="1"/>
      <c r="C76" s="1"/>
      <c r="E76" s="1"/>
      <c r="F76" s="1"/>
    </row>
    <row r="77" spans="1:6" hidden="1" x14ac:dyDescent="0.25">
      <c r="A77" s="1"/>
      <c r="B77" s="1"/>
      <c r="C77" s="1"/>
      <c r="E77" s="1"/>
      <c r="F77" s="1"/>
    </row>
    <row r="78" spans="1:6" hidden="1" x14ac:dyDescent="0.25">
      <c r="A78" s="1"/>
      <c r="B78" s="1"/>
      <c r="C78" s="1"/>
      <c r="E78" s="1"/>
      <c r="F78" s="1"/>
    </row>
    <row r="79" spans="1:6" hidden="1" x14ac:dyDescent="0.25">
      <c r="A79" s="1"/>
      <c r="B79" s="1"/>
      <c r="C79" s="1"/>
      <c r="E79" s="1"/>
      <c r="F79" s="1"/>
    </row>
    <row r="80" spans="1:6" hidden="1" x14ac:dyDescent="0.25">
      <c r="A80" s="1"/>
      <c r="B80" s="1"/>
      <c r="C80" s="1"/>
      <c r="E80" s="1"/>
      <c r="F80" s="1"/>
    </row>
    <row r="81" spans="1:6" hidden="1" x14ac:dyDescent="0.25">
      <c r="A81" s="1"/>
      <c r="B81" s="1"/>
      <c r="C81" s="1"/>
      <c r="E81" s="1"/>
      <c r="F81" s="1"/>
    </row>
    <row r="82" spans="1:6" hidden="1" x14ac:dyDescent="0.25">
      <c r="A82" s="1"/>
      <c r="B82" s="1"/>
      <c r="C82" s="1"/>
      <c r="E82" s="1"/>
      <c r="F82" s="1"/>
    </row>
    <row r="83" spans="1:6" hidden="1" x14ac:dyDescent="0.25">
      <c r="A83" s="1"/>
      <c r="B83" s="1"/>
      <c r="C83" s="1"/>
      <c r="E83" s="1"/>
      <c r="F83" s="1"/>
    </row>
    <row r="84" spans="1:6" hidden="1" x14ac:dyDescent="0.25">
      <c r="A84" s="1"/>
      <c r="B84" s="1"/>
      <c r="C84" s="1"/>
      <c r="E84" s="1"/>
      <c r="F84" s="1"/>
    </row>
    <row r="85" spans="1:6" hidden="1" x14ac:dyDescent="0.25">
      <c r="A85" s="1"/>
      <c r="B85" s="1"/>
      <c r="C85" s="1"/>
      <c r="E85" s="1"/>
      <c r="F85" s="1"/>
    </row>
    <row r="86" spans="1:6" hidden="1" x14ac:dyDescent="0.25">
      <c r="A86" s="1"/>
      <c r="B86" s="1"/>
      <c r="C86" s="1"/>
      <c r="E86" s="1"/>
      <c r="F86" s="1"/>
    </row>
    <row r="87" spans="1:6" hidden="1" x14ac:dyDescent="0.25">
      <c r="A87" s="1"/>
      <c r="B87" s="1"/>
      <c r="C87" s="1"/>
      <c r="E87" s="1"/>
      <c r="F87" s="1"/>
    </row>
    <row r="88" spans="1:6" hidden="1" x14ac:dyDescent="0.25">
      <c r="A88" s="1"/>
      <c r="B88" s="1"/>
      <c r="C88" s="1"/>
      <c r="E88" s="1"/>
      <c r="F88" s="1"/>
    </row>
    <row r="89" spans="1:6" hidden="1" x14ac:dyDescent="0.25">
      <c r="A89" s="1"/>
      <c r="B89" s="1"/>
      <c r="C89" s="1"/>
      <c r="E89" s="1"/>
      <c r="F89" s="1"/>
    </row>
    <row r="90" spans="1:6" hidden="1" x14ac:dyDescent="0.25">
      <c r="A90" s="1"/>
      <c r="B90" s="1"/>
      <c r="C90" s="1"/>
      <c r="E90" s="1"/>
      <c r="F90" s="1"/>
    </row>
    <row r="91" spans="1:6" hidden="1" x14ac:dyDescent="0.25">
      <c r="A91" s="1"/>
      <c r="B91" s="1"/>
      <c r="C91" s="1"/>
      <c r="E91" s="1"/>
      <c r="F91" s="1"/>
    </row>
    <row r="92" spans="1:6" hidden="1" x14ac:dyDescent="0.25">
      <c r="A92" s="1"/>
      <c r="B92" s="1"/>
      <c r="C92" s="1"/>
      <c r="E92" s="1"/>
      <c r="F92" s="1"/>
    </row>
    <row r="93" spans="1:6" hidden="1" x14ac:dyDescent="0.25">
      <c r="A93" s="1"/>
      <c r="B93" s="1"/>
      <c r="C93" s="1"/>
      <c r="E93" s="1"/>
      <c r="F93" s="1"/>
    </row>
    <row r="94" spans="1:6" hidden="1" x14ac:dyDescent="0.25">
      <c r="A94" s="1"/>
      <c r="B94" s="1"/>
      <c r="C94" s="1"/>
      <c r="E94" s="1"/>
      <c r="F94" s="1"/>
    </row>
    <row r="95" spans="1:6" hidden="1" x14ac:dyDescent="0.25">
      <c r="A95" s="1"/>
      <c r="B95" s="1"/>
      <c r="C95" s="1"/>
      <c r="E95" s="1"/>
      <c r="F95" s="1"/>
    </row>
    <row r="96" spans="1:6" hidden="1" x14ac:dyDescent="0.25">
      <c r="A96" s="1"/>
      <c r="B96" s="1"/>
      <c r="C96" s="1"/>
      <c r="E96" s="1"/>
      <c r="F96" s="1"/>
    </row>
    <row r="97" spans="1:6" hidden="1" x14ac:dyDescent="0.25">
      <c r="A97" s="1"/>
      <c r="B97" s="1"/>
      <c r="C97" s="1"/>
      <c r="E97" s="1"/>
      <c r="F97" s="1"/>
    </row>
    <row r="98" spans="1:6" hidden="1" x14ac:dyDescent="0.25">
      <c r="A98" s="1"/>
      <c r="B98" s="1"/>
      <c r="C98" s="1"/>
      <c r="E98" s="1"/>
      <c r="F98" s="1"/>
    </row>
    <row r="99" spans="1:6" hidden="1" x14ac:dyDescent="0.25">
      <c r="A99" s="1"/>
      <c r="B99" s="1"/>
      <c r="C99" s="1"/>
      <c r="E99" s="1"/>
      <c r="F99" s="1"/>
    </row>
    <row r="100" spans="1:6" hidden="1" x14ac:dyDescent="0.25">
      <c r="A100" s="1"/>
      <c r="B100" s="1"/>
      <c r="C100" s="1"/>
      <c r="E100" s="1"/>
      <c r="F100" s="1"/>
    </row>
    <row r="101" spans="1:6" hidden="1" x14ac:dyDescent="0.25">
      <c r="A101" s="1"/>
      <c r="B101" s="1"/>
      <c r="C101" s="1"/>
      <c r="E101" s="1"/>
      <c r="F101" s="1"/>
    </row>
    <row r="102" spans="1:6" hidden="1" x14ac:dyDescent="0.25">
      <c r="A102" s="1"/>
      <c r="B102" s="1"/>
      <c r="C102" s="1"/>
      <c r="E102" s="1"/>
      <c r="F102" s="1"/>
    </row>
    <row r="103" spans="1:6" hidden="1" x14ac:dyDescent="0.25">
      <c r="A103" s="1"/>
      <c r="B103" s="1"/>
      <c r="C103" s="1"/>
      <c r="E103" s="1"/>
      <c r="F103" s="1"/>
    </row>
    <row r="104" spans="1:6" hidden="1" x14ac:dyDescent="0.25">
      <c r="A104" s="1"/>
      <c r="B104" s="1"/>
      <c r="C104" s="1"/>
      <c r="E104" s="1"/>
      <c r="F104" s="1"/>
    </row>
    <row r="105" spans="1:6" hidden="1" x14ac:dyDescent="0.25">
      <c r="A105" s="1"/>
      <c r="B105" s="1"/>
      <c r="C105" s="1"/>
      <c r="E105" s="1"/>
      <c r="F105" s="1"/>
    </row>
    <row r="106" spans="1:6" hidden="1" x14ac:dyDescent="0.25">
      <c r="A106" s="1"/>
      <c r="B106" s="1"/>
      <c r="C106" s="1"/>
      <c r="E106" s="1"/>
      <c r="F106" s="1"/>
    </row>
    <row r="107" spans="1:6" hidden="1" x14ac:dyDescent="0.25">
      <c r="A107" s="1"/>
      <c r="B107" s="1"/>
      <c r="C107" s="1"/>
      <c r="E107" s="1"/>
      <c r="F107" s="1"/>
    </row>
    <row r="108" spans="1:6" hidden="1" x14ac:dyDescent="0.25">
      <c r="A108" s="1"/>
      <c r="B108" s="1"/>
      <c r="C108" s="1"/>
      <c r="E108" s="1"/>
      <c r="F108" s="1"/>
    </row>
    <row r="109" spans="1:6" hidden="1" x14ac:dyDescent="0.25">
      <c r="A109" s="1"/>
      <c r="B109" s="1"/>
      <c r="C109" s="1"/>
      <c r="E109" s="1"/>
      <c r="F109" s="1"/>
    </row>
    <row r="110" spans="1:6" hidden="1" x14ac:dyDescent="0.25">
      <c r="A110" s="1"/>
      <c r="B110" s="1"/>
      <c r="C110" s="1"/>
      <c r="E110" s="1"/>
      <c r="F110" s="1"/>
    </row>
    <row r="111" spans="1:6" hidden="1" x14ac:dyDescent="0.25">
      <c r="A111" s="1"/>
      <c r="B111" s="1"/>
      <c r="C111" s="1"/>
      <c r="E111" s="1"/>
      <c r="F111" s="1"/>
    </row>
    <row r="112" spans="1:6" hidden="1" x14ac:dyDescent="0.25">
      <c r="A112" s="1"/>
      <c r="B112" s="1"/>
      <c r="C112" s="1"/>
      <c r="E112" s="1"/>
      <c r="F112" s="1"/>
    </row>
    <row r="113" spans="1:6" hidden="1" x14ac:dyDescent="0.25">
      <c r="A113" s="1"/>
      <c r="B113" s="1"/>
      <c r="C113" s="1"/>
      <c r="E113" s="1"/>
      <c r="F113" s="1"/>
    </row>
    <row r="114" spans="1:6" hidden="1" x14ac:dyDescent="0.25">
      <c r="A114" s="1"/>
      <c r="B114" s="1"/>
      <c r="C114" s="1"/>
      <c r="E114" s="1"/>
      <c r="F114" s="1"/>
    </row>
    <row r="115" spans="1:6" hidden="1" x14ac:dyDescent="0.25">
      <c r="A115" s="1"/>
      <c r="B115" s="1"/>
      <c r="C115" s="1"/>
      <c r="E115" s="1"/>
      <c r="F115" s="1"/>
    </row>
    <row r="116" spans="1:6" hidden="1" x14ac:dyDescent="0.25">
      <c r="A116" s="1"/>
      <c r="B116" s="1"/>
      <c r="C116" s="1"/>
      <c r="E116" s="1"/>
      <c r="F116" s="1"/>
    </row>
    <row r="117" spans="1:6" hidden="1" x14ac:dyDescent="0.25">
      <c r="A117" s="1"/>
      <c r="B117" s="1"/>
      <c r="C117" s="1"/>
      <c r="E117" s="1"/>
      <c r="F117" s="1"/>
    </row>
    <row r="118" spans="1:6" hidden="1" x14ac:dyDescent="0.25">
      <c r="A118" s="1"/>
      <c r="B118" s="1"/>
      <c r="C118" s="1"/>
      <c r="E118" s="1"/>
      <c r="F118" s="1"/>
    </row>
    <row r="119" spans="1:6" hidden="1" x14ac:dyDescent="0.25">
      <c r="A119" s="1"/>
      <c r="B119" s="1"/>
      <c r="C119" s="1"/>
      <c r="E119" s="1"/>
      <c r="F119" s="1"/>
    </row>
    <row r="120" spans="1:6" hidden="1" x14ac:dyDescent="0.25">
      <c r="A120" s="1"/>
      <c r="B120" s="1"/>
      <c r="C120" s="1"/>
      <c r="E120" s="1"/>
      <c r="F120" s="1"/>
    </row>
    <row r="121" spans="1:6" hidden="1" x14ac:dyDescent="0.25">
      <c r="A121" s="1"/>
      <c r="B121" s="1"/>
      <c r="C121" s="1"/>
      <c r="E121" s="1"/>
      <c r="F121" s="1"/>
    </row>
    <row r="122" spans="1:6" hidden="1" x14ac:dyDescent="0.25">
      <c r="A122" s="1"/>
      <c r="B122" s="1"/>
      <c r="C122" s="1"/>
      <c r="E122" s="1"/>
      <c r="F122" s="1"/>
    </row>
    <row r="123" spans="1:6" hidden="1" x14ac:dyDescent="0.25">
      <c r="A123" s="1"/>
      <c r="B123" s="1"/>
      <c r="C123" s="1"/>
      <c r="E123" s="1"/>
      <c r="F123" s="1"/>
    </row>
    <row r="124" spans="1:6" hidden="1" x14ac:dyDescent="0.25">
      <c r="A124" s="1"/>
      <c r="B124" s="1"/>
      <c r="C124" s="1"/>
      <c r="E124" s="1"/>
      <c r="F124" s="1"/>
    </row>
    <row r="125" spans="1:6" hidden="1" x14ac:dyDescent="0.25">
      <c r="A125" s="1"/>
      <c r="B125" s="1"/>
      <c r="C125" s="1"/>
      <c r="E125" s="1"/>
      <c r="F125" s="1"/>
    </row>
    <row r="126" spans="1:6" hidden="1" x14ac:dyDescent="0.25">
      <c r="A126" s="1"/>
      <c r="B126" s="1"/>
      <c r="C126" s="1"/>
      <c r="E126" s="1"/>
      <c r="F126" s="1"/>
    </row>
    <row r="127" spans="1:6" hidden="1" x14ac:dyDescent="0.25">
      <c r="A127" s="1"/>
      <c r="B127" s="1"/>
      <c r="C127" s="1"/>
      <c r="E127" s="1"/>
      <c r="F127" s="1"/>
    </row>
    <row r="128" spans="1:6" hidden="1" x14ac:dyDescent="0.25">
      <c r="A128" s="1"/>
      <c r="B128" s="1"/>
      <c r="C128" s="1"/>
      <c r="E128" s="1"/>
      <c r="F128" s="1"/>
    </row>
    <row r="129" spans="1:6" hidden="1" x14ac:dyDescent="0.25">
      <c r="A129" s="1"/>
      <c r="B129" s="1"/>
      <c r="C129" s="1"/>
      <c r="E129" s="1"/>
      <c r="F129" s="1"/>
    </row>
    <row r="130" spans="1:6" hidden="1" x14ac:dyDescent="0.25">
      <c r="A130" s="1"/>
      <c r="B130" s="1"/>
      <c r="C130" s="1"/>
      <c r="E130" s="1"/>
      <c r="F130" s="1"/>
    </row>
    <row r="131" spans="1:6" hidden="1" x14ac:dyDescent="0.25">
      <c r="A131" s="1"/>
      <c r="B131" s="1"/>
      <c r="C131" s="1"/>
      <c r="E131" s="1"/>
      <c r="F131" s="1"/>
    </row>
    <row r="132" spans="1:6" hidden="1" x14ac:dyDescent="0.25">
      <c r="A132" s="1"/>
      <c r="B132" s="1"/>
      <c r="C132" s="1"/>
      <c r="E132" s="1"/>
      <c r="F132" s="1"/>
    </row>
    <row r="133" spans="1:6" hidden="1" x14ac:dyDescent="0.25">
      <c r="A133" s="1"/>
      <c r="B133" s="1"/>
      <c r="C133" s="1"/>
      <c r="E133" s="1"/>
      <c r="F133" s="1"/>
    </row>
    <row r="134" spans="1:6" hidden="1" x14ac:dyDescent="0.25">
      <c r="A134" s="1"/>
      <c r="B134" s="1"/>
      <c r="C134" s="1"/>
      <c r="E134" s="1"/>
      <c r="F134" s="1"/>
    </row>
    <row r="135" spans="1:6" hidden="1" x14ac:dyDescent="0.25">
      <c r="A135" s="1"/>
      <c r="B135" s="1"/>
      <c r="C135" s="1"/>
      <c r="E135" s="1"/>
      <c r="F135" s="1"/>
    </row>
    <row r="136" spans="1:6" hidden="1" x14ac:dyDescent="0.25">
      <c r="A136" s="1"/>
      <c r="B136" s="1"/>
      <c r="C136" s="1"/>
      <c r="E136" s="1"/>
      <c r="F136" s="1"/>
    </row>
    <row r="137" spans="1:6" hidden="1" x14ac:dyDescent="0.25">
      <c r="A137" s="1"/>
      <c r="B137" s="1"/>
      <c r="C137" s="1"/>
      <c r="E137" s="1"/>
      <c r="F137" s="1"/>
    </row>
    <row r="138" spans="1:6" hidden="1" x14ac:dyDescent="0.25">
      <c r="A138" s="1"/>
      <c r="B138" s="1"/>
      <c r="C138" s="1"/>
      <c r="E138" s="1"/>
      <c r="F138" s="1"/>
    </row>
    <row r="139" spans="1:6" hidden="1" x14ac:dyDescent="0.25">
      <c r="A139" s="1"/>
      <c r="B139" s="1"/>
      <c r="C139" s="1"/>
      <c r="E139" s="1"/>
      <c r="F139" s="1"/>
    </row>
    <row r="140" spans="1:6" hidden="1" x14ac:dyDescent="0.25">
      <c r="A140" s="1"/>
      <c r="B140" s="1"/>
      <c r="C140" s="1"/>
      <c r="E140" s="1"/>
      <c r="F140" s="1"/>
    </row>
    <row r="141" spans="1:6" hidden="1" x14ac:dyDescent="0.25">
      <c r="A141" s="1"/>
      <c r="B141" s="1"/>
      <c r="C141" s="1"/>
      <c r="E141" s="1"/>
      <c r="F141" s="1"/>
    </row>
    <row r="142" spans="1:6" hidden="1" x14ac:dyDescent="0.25">
      <c r="A142" s="1"/>
      <c r="B142" s="1"/>
      <c r="C142" s="1"/>
      <c r="E142" s="1"/>
      <c r="F142" s="1"/>
    </row>
    <row r="143" spans="1:6" hidden="1" x14ac:dyDescent="0.25">
      <c r="A143" s="1"/>
      <c r="B143" s="1"/>
      <c r="C143" s="1"/>
      <c r="E143" s="1"/>
      <c r="F143" s="1"/>
    </row>
    <row r="144" spans="1:6" hidden="1" x14ac:dyDescent="0.25">
      <c r="A144" s="1"/>
      <c r="B144" s="1"/>
      <c r="C144" s="1"/>
      <c r="E144" s="1"/>
      <c r="F144" s="1"/>
    </row>
    <row r="145" spans="1:6" hidden="1" x14ac:dyDescent="0.25">
      <c r="A145" s="1"/>
      <c r="B145" s="1"/>
      <c r="C145" s="1"/>
      <c r="E145" s="1"/>
      <c r="F145" s="1"/>
    </row>
    <row r="146" spans="1:6" hidden="1" x14ac:dyDescent="0.25">
      <c r="A146" s="1"/>
      <c r="B146" s="1"/>
      <c r="C146" s="1"/>
      <c r="E146" s="1"/>
      <c r="F146" s="1"/>
    </row>
    <row r="147" spans="1:6" hidden="1" x14ac:dyDescent="0.25">
      <c r="A147" s="1"/>
      <c r="B147" s="1"/>
      <c r="C147" s="1"/>
      <c r="E147" s="1"/>
      <c r="F147" s="1"/>
    </row>
    <row r="148" spans="1:6" hidden="1" x14ac:dyDescent="0.25">
      <c r="A148" s="1"/>
      <c r="B148" s="1"/>
      <c r="C148" s="1"/>
      <c r="E148" s="1"/>
      <c r="F148" s="1"/>
    </row>
    <row r="149" spans="1:6" hidden="1" x14ac:dyDescent="0.25">
      <c r="A149" s="1"/>
      <c r="B149" s="1"/>
      <c r="C149" s="1"/>
      <c r="E149" s="1"/>
      <c r="F149" s="1"/>
    </row>
    <row r="150" spans="1:6" hidden="1" x14ac:dyDescent="0.25">
      <c r="A150" s="1"/>
      <c r="B150" s="1"/>
      <c r="C150" s="1"/>
      <c r="E150" s="1"/>
      <c r="F150" s="1"/>
    </row>
    <row r="151" spans="1:6" hidden="1" x14ac:dyDescent="0.25">
      <c r="A151" s="1"/>
      <c r="B151" s="1"/>
      <c r="C151" s="1"/>
      <c r="E151" s="1"/>
      <c r="F151" s="1"/>
    </row>
    <row r="152" spans="1:6" hidden="1" x14ac:dyDescent="0.25">
      <c r="A152" s="1"/>
      <c r="B152" s="1"/>
      <c r="C152" s="1"/>
      <c r="E152" s="1"/>
      <c r="F152" s="1"/>
    </row>
    <row r="153" spans="1:6" hidden="1" x14ac:dyDescent="0.25">
      <c r="A153" s="1"/>
      <c r="B153" s="1"/>
      <c r="C153" s="1"/>
      <c r="E153" s="1"/>
      <c r="F153" s="1"/>
    </row>
    <row r="154" spans="1:6" hidden="1" x14ac:dyDescent="0.25">
      <c r="A154" s="1"/>
      <c r="B154" s="1"/>
      <c r="C154" s="1"/>
      <c r="E154" s="1"/>
      <c r="F154" s="1"/>
    </row>
    <row r="155" spans="1:6" hidden="1" x14ac:dyDescent="0.25">
      <c r="A155" s="1"/>
      <c r="B155" s="1"/>
      <c r="C155" s="1"/>
      <c r="E155" s="1"/>
      <c r="F155" s="1"/>
    </row>
    <row r="156" spans="1:6" hidden="1" x14ac:dyDescent="0.25">
      <c r="A156" s="1"/>
      <c r="B156" s="1"/>
      <c r="C156" s="1"/>
      <c r="E156" s="1"/>
      <c r="F156" s="1"/>
    </row>
    <row r="157" spans="1:6" hidden="1" x14ac:dyDescent="0.25">
      <c r="A157" s="1"/>
      <c r="B157" s="1"/>
      <c r="C157" s="1"/>
      <c r="E157" s="1"/>
      <c r="F157" s="1"/>
    </row>
    <row r="158" spans="1:6" hidden="1" x14ac:dyDescent="0.25">
      <c r="A158" s="1"/>
      <c r="B158" s="1"/>
      <c r="C158" s="1"/>
      <c r="E158" s="1"/>
      <c r="F158" s="1"/>
    </row>
    <row r="159" spans="1:6" hidden="1" x14ac:dyDescent="0.25">
      <c r="A159" s="1"/>
      <c r="B159" s="1"/>
      <c r="C159" s="1"/>
      <c r="E159" s="1"/>
      <c r="F159" s="1"/>
    </row>
    <row r="160" spans="1:6" hidden="1" x14ac:dyDescent="0.25">
      <c r="A160" s="1"/>
      <c r="B160" s="1"/>
      <c r="C160" s="1"/>
      <c r="E160" s="1"/>
      <c r="F160" s="1"/>
    </row>
    <row r="161" spans="1:6" hidden="1" x14ac:dyDescent="0.25">
      <c r="A161" s="1"/>
      <c r="B161" s="1"/>
      <c r="C161" s="1"/>
      <c r="E161" s="1"/>
      <c r="F161" s="1"/>
    </row>
    <row r="162" spans="1:6" hidden="1" x14ac:dyDescent="0.25">
      <c r="A162" s="1"/>
      <c r="B162" s="1"/>
      <c r="C162" s="1"/>
      <c r="E162" s="1"/>
      <c r="F162" s="1"/>
    </row>
    <row r="163" spans="1:6" hidden="1" x14ac:dyDescent="0.25">
      <c r="A163" s="1"/>
      <c r="B163" s="1"/>
      <c r="C163" s="1"/>
      <c r="E163" s="1"/>
      <c r="F163" s="1"/>
    </row>
    <row r="164" spans="1:6" hidden="1" x14ac:dyDescent="0.25">
      <c r="A164" s="1"/>
      <c r="B164" s="1"/>
      <c r="C164" s="1"/>
      <c r="E164" s="1"/>
      <c r="F164" s="1"/>
    </row>
    <row r="165" spans="1:6" hidden="1" x14ac:dyDescent="0.25">
      <c r="A165" s="1"/>
      <c r="B165" s="1"/>
      <c r="C165" s="1"/>
      <c r="E165" s="1"/>
      <c r="F165" s="1"/>
    </row>
    <row r="166" spans="1:6" hidden="1" x14ac:dyDescent="0.25">
      <c r="A166" s="1"/>
      <c r="B166" s="1"/>
      <c r="C166" s="1"/>
      <c r="E166" s="1"/>
      <c r="F166" s="1"/>
    </row>
    <row r="167" spans="1:6" hidden="1" x14ac:dyDescent="0.25">
      <c r="A167" s="1"/>
      <c r="B167" s="1"/>
      <c r="C167" s="1"/>
      <c r="E167" s="1"/>
      <c r="F167" s="1"/>
    </row>
    <row r="168" spans="1:6" hidden="1" x14ac:dyDescent="0.25">
      <c r="A168" s="1"/>
      <c r="B168" s="1"/>
      <c r="C168" s="1"/>
      <c r="E168" s="1"/>
      <c r="F168" s="1"/>
    </row>
    <row r="169" spans="1:6" hidden="1" x14ac:dyDescent="0.25">
      <c r="A169" s="1"/>
      <c r="B169" s="1"/>
      <c r="C169" s="1"/>
      <c r="E169" s="1"/>
      <c r="F169" s="1"/>
    </row>
    <row r="170" spans="1:6" hidden="1" x14ac:dyDescent="0.25">
      <c r="A170" s="1"/>
      <c r="B170" s="1"/>
      <c r="C170" s="1"/>
      <c r="E170" s="1"/>
      <c r="F170" s="1"/>
    </row>
    <row r="171" spans="1:6" hidden="1" x14ac:dyDescent="0.25">
      <c r="A171" s="1"/>
      <c r="B171" s="1"/>
      <c r="C171" s="1"/>
      <c r="E171" s="1"/>
      <c r="F171" s="1"/>
    </row>
    <row r="172" spans="1:6" hidden="1" x14ac:dyDescent="0.25">
      <c r="A172" s="1"/>
      <c r="B172" s="1"/>
      <c r="C172" s="1"/>
      <c r="E172" s="1"/>
      <c r="F172" s="1"/>
    </row>
    <row r="173" spans="1:6" hidden="1" x14ac:dyDescent="0.25">
      <c r="A173" s="1"/>
      <c r="B173" s="1"/>
      <c r="C173" s="1"/>
      <c r="E173" s="1"/>
      <c r="F173" s="1"/>
    </row>
    <row r="174" spans="1:6" hidden="1" x14ac:dyDescent="0.25">
      <c r="A174" s="1"/>
      <c r="B174" s="1"/>
      <c r="C174" s="1"/>
      <c r="E174" s="1"/>
      <c r="F174" s="1"/>
    </row>
    <row r="175" spans="1:6" hidden="1" x14ac:dyDescent="0.25">
      <c r="A175" s="1"/>
      <c r="B175" s="1"/>
      <c r="C175" s="1"/>
      <c r="E175" s="1"/>
      <c r="F175" s="1"/>
    </row>
    <row r="176" spans="1:6" hidden="1" x14ac:dyDescent="0.25">
      <c r="A176" s="1"/>
      <c r="B176" s="1"/>
      <c r="C176" s="1"/>
      <c r="E176" s="1"/>
      <c r="F176" s="1"/>
    </row>
    <row r="177" spans="1:6" hidden="1" x14ac:dyDescent="0.25">
      <c r="A177" s="1"/>
      <c r="B177" s="1"/>
      <c r="C177" s="1"/>
      <c r="E177" s="1"/>
      <c r="F177" s="1"/>
    </row>
    <row r="178" spans="1:6" hidden="1" x14ac:dyDescent="0.25">
      <c r="A178" s="1"/>
      <c r="B178" s="1"/>
      <c r="C178" s="1"/>
      <c r="E178" s="1"/>
      <c r="F178" s="1"/>
    </row>
    <row r="179" spans="1:6" hidden="1" x14ac:dyDescent="0.25">
      <c r="A179" s="1"/>
      <c r="B179" s="1"/>
      <c r="C179" s="1"/>
      <c r="E179" s="1"/>
      <c r="F179" s="1"/>
    </row>
    <row r="180" spans="1:6" hidden="1" x14ac:dyDescent="0.25">
      <c r="A180" s="1"/>
      <c r="B180" s="1"/>
      <c r="C180" s="1"/>
      <c r="E180" s="1"/>
      <c r="F180" s="1"/>
    </row>
    <row r="181" spans="1:6" hidden="1" x14ac:dyDescent="0.25">
      <c r="A181" s="1"/>
      <c r="B181" s="1"/>
      <c r="C181" s="1"/>
      <c r="E181" s="1"/>
      <c r="F181" s="1"/>
    </row>
    <row r="182" spans="1:6" hidden="1" x14ac:dyDescent="0.25">
      <c r="A182" s="1"/>
      <c r="B182" s="1"/>
      <c r="C182" s="1"/>
      <c r="E182" s="1"/>
      <c r="F182" s="1"/>
    </row>
    <row r="183" spans="1:6" hidden="1" x14ac:dyDescent="0.25">
      <c r="A183" s="1"/>
      <c r="B183" s="1"/>
      <c r="C183" s="1"/>
      <c r="E183" s="1"/>
      <c r="F183" s="1"/>
    </row>
    <row r="184" spans="1:6" hidden="1" x14ac:dyDescent="0.25">
      <c r="A184" s="1"/>
      <c r="B184" s="1"/>
      <c r="C184" s="1"/>
      <c r="E184" s="1"/>
      <c r="F184" s="1"/>
    </row>
    <row r="185" spans="1:6" x14ac:dyDescent="0.25">
      <c r="A185" s="1"/>
      <c r="B185" s="1"/>
      <c r="C185" s="1"/>
      <c r="E185" s="1"/>
      <c r="F185" s="1"/>
    </row>
    <row r="186" spans="1:6" x14ac:dyDescent="0.25">
      <c r="A186" s="1"/>
      <c r="B186" s="1"/>
      <c r="C186" s="1"/>
      <c r="E186" s="1"/>
      <c r="F186" s="1"/>
    </row>
    <row r="187" spans="1:6" x14ac:dyDescent="0.25">
      <c r="A187" s="1"/>
      <c r="B187" s="1"/>
      <c r="C187" s="1"/>
      <c r="E187" s="1"/>
      <c r="F187" s="1"/>
    </row>
    <row r="188" spans="1:6" x14ac:dyDescent="0.25">
      <c r="A188" s="1"/>
      <c r="B188" s="1"/>
      <c r="C188" s="1"/>
      <c r="E188" s="1"/>
      <c r="F188" s="1"/>
    </row>
    <row r="189" spans="1:6" x14ac:dyDescent="0.25">
      <c r="A189" s="1"/>
      <c r="B189" s="1"/>
      <c r="C189" s="1"/>
      <c r="E189" s="1"/>
      <c r="F189" s="1"/>
    </row>
    <row r="190" spans="1:6" x14ac:dyDescent="0.25">
      <c r="A190" s="1"/>
      <c r="B190" s="1"/>
      <c r="C190" s="1"/>
      <c r="E190" s="1"/>
      <c r="F190" s="1"/>
    </row>
    <row r="191" spans="1:6" x14ac:dyDescent="0.25">
      <c r="A191" s="1"/>
      <c r="B191" s="1"/>
      <c r="C191" s="1"/>
      <c r="E191" s="1"/>
      <c r="F191" s="1"/>
    </row>
    <row r="192" spans="1:6" x14ac:dyDescent="0.25">
      <c r="A192" s="1"/>
      <c r="B192" s="1"/>
      <c r="C192" s="1"/>
      <c r="E192" s="1"/>
      <c r="F192" s="1"/>
    </row>
    <row r="193" spans="1:6" x14ac:dyDescent="0.25">
      <c r="A193" s="1"/>
      <c r="B193" s="1"/>
      <c r="C193" s="1"/>
      <c r="E193" s="1"/>
      <c r="F193" s="1"/>
    </row>
    <row r="194" spans="1:6" x14ac:dyDescent="0.25">
      <c r="A194" s="1"/>
      <c r="B194" s="1"/>
      <c r="C194" s="1"/>
      <c r="E194" s="1"/>
      <c r="F194" s="1"/>
    </row>
    <row r="195" spans="1:6" x14ac:dyDescent="0.25">
      <c r="A195" s="1"/>
      <c r="B195" s="1"/>
      <c r="C195" s="1"/>
      <c r="E195" s="1"/>
      <c r="F195" s="1"/>
    </row>
    <row r="196" spans="1:6" x14ac:dyDescent="0.25">
      <c r="A196" s="1"/>
      <c r="B196" s="1"/>
      <c r="C196" s="1"/>
      <c r="E196" s="1"/>
      <c r="F196" s="1"/>
    </row>
    <row r="197" spans="1:6" x14ac:dyDescent="0.25">
      <c r="A197" s="1"/>
      <c r="B197" s="1"/>
      <c r="C197" s="1"/>
      <c r="E197" s="1"/>
      <c r="F197" s="1"/>
    </row>
    <row r="198" spans="1:6" x14ac:dyDescent="0.25">
      <c r="A198" s="1"/>
      <c r="B198" s="1"/>
      <c r="C198" s="1"/>
      <c r="E198" s="1"/>
      <c r="F198" s="1"/>
    </row>
    <row r="199" spans="1:6" x14ac:dyDescent="0.25">
      <c r="A199" s="1"/>
      <c r="B199" s="1"/>
      <c r="C199" s="1"/>
      <c r="E199" s="1"/>
      <c r="F199" s="1"/>
    </row>
    <row r="200" spans="1:6" x14ac:dyDescent="0.25">
      <c r="A200" s="1"/>
      <c r="B200" s="1"/>
      <c r="C200" s="1"/>
      <c r="E200" s="1"/>
      <c r="F200" s="1"/>
    </row>
    <row r="201" spans="1:6" x14ac:dyDescent="0.25">
      <c r="A201" s="1"/>
      <c r="B201" s="1"/>
      <c r="C201" s="1"/>
      <c r="E201" s="1"/>
      <c r="F201" s="1"/>
    </row>
    <row r="202" spans="1:6" x14ac:dyDescent="0.25">
      <c r="A202" s="1"/>
      <c r="B202" s="1"/>
      <c r="C202" s="1"/>
      <c r="E202" s="1"/>
      <c r="F202" s="1"/>
    </row>
    <row r="203" spans="1:6" x14ac:dyDescent="0.25">
      <c r="A203" s="1"/>
      <c r="B203" s="1"/>
      <c r="C203" s="1"/>
      <c r="E203" s="1"/>
      <c r="F203" s="1"/>
    </row>
    <row r="204" spans="1:6" x14ac:dyDescent="0.25">
      <c r="A204" s="1"/>
      <c r="B204" s="1"/>
      <c r="C204" s="1"/>
      <c r="E204" s="1"/>
      <c r="F204" s="1"/>
    </row>
    <row r="205" spans="1:6" x14ac:dyDescent="0.25">
      <c r="A205" s="1"/>
      <c r="B205" s="1"/>
      <c r="C205" s="1"/>
      <c r="E205" s="1"/>
      <c r="F205" s="1"/>
    </row>
    <row r="206" spans="1:6" x14ac:dyDescent="0.25">
      <c r="A206" s="1"/>
      <c r="B206" s="1"/>
      <c r="C206" s="1"/>
      <c r="E206" s="1"/>
      <c r="F206" s="1"/>
    </row>
    <row r="207" spans="1:6" x14ac:dyDescent="0.25">
      <c r="A207" s="1"/>
      <c r="B207" s="1"/>
      <c r="C207" s="1"/>
      <c r="E207" s="1"/>
      <c r="F207" s="1"/>
    </row>
    <row r="208" spans="1:6" x14ac:dyDescent="0.25">
      <c r="A208" s="1"/>
      <c r="B208" s="1"/>
      <c r="C208" s="1"/>
      <c r="E208" s="1"/>
      <c r="F208" s="1"/>
    </row>
    <row r="209" spans="1:6" x14ac:dyDescent="0.25">
      <c r="A209" s="1"/>
      <c r="B209" s="1"/>
      <c r="C209" s="1"/>
      <c r="E209" s="1"/>
      <c r="F209" s="1"/>
    </row>
    <row r="210" spans="1:6" x14ac:dyDescent="0.25">
      <c r="A210" s="1"/>
      <c r="B210" s="1"/>
      <c r="C210" s="1"/>
      <c r="E210" s="1"/>
      <c r="F210" s="1"/>
    </row>
    <row r="211" spans="1:6" x14ac:dyDescent="0.25">
      <c r="A211" s="1"/>
      <c r="B211" s="1"/>
      <c r="C211" s="1"/>
      <c r="E211" s="1"/>
      <c r="F211" s="1"/>
    </row>
    <row r="212" spans="1:6" x14ac:dyDescent="0.25">
      <c r="A212" s="1"/>
      <c r="B212" s="1"/>
      <c r="C212" s="1"/>
      <c r="E212" s="1"/>
      <c r="F212" s="1"/>
    </row>
    <row r="213" spans="1:6" x14ac:dyDescent="0.25">
      <c r="A213" s="1"/>
      <c r="B213" s="1"/>
      <c r="C213" s="1"/>
      <c r="E213" s="1"/>
      <c r="F213" s="1"/>
    </row>
    <row r="214" spans="1:6" x14ac:dyDescent="0.25">
      <c r="A214" s="1"/>
      <c r="B214" s="1"/>
      <c r="C214" s="1"/>
      <c r="E214" s="1"/>
      <c r="F214" s="1"/>
    </row>
    <row r="215" spans="1:6" x14ac:dyDescent="0.25">
      <c r="A215" s="1"/>
      <c r="B215" s="1"/>
      <c r="C215" s="1"/>
      <c r="E215" s="1"/>
      <c r="F215" s="1"/>
    </row>
    <row r="216" spans="1:6" x14ac:dyDescent="0.25">
      <c r="A216" s="1"/>
      <c r="B216" s="1"/>
      <c r="C216" s="1"/>
      <c r="E216" s="1"/>
      <c r="F216" s="1"/>
    </row>
    <row r="217" spans="1:6" x14ac:dyDescent="0.25">
      <c r="A217" s="1"/>
      <c r="B217" s="1"/>
      <c r="C217" s="1"/>
      <c r="E217" s="1"/>
      <c r="F217" s="1"/>
    </row>
    <row r="218" spans="1:6" x14ac:dyDescent="0.25">
      <c r="A218" s="1"/>
      <c r="B218" s="1"/>
      <c r="C218" s="1"/>
      <c r="E218" s="1"/>
      <c r="F218" s="1"/>
    </row>
    <row r="219" spans="1:6" x14ac:dyDescent="0.25">
      <c r="A219" s="1"/>
      <c r="B219" s="1"/>
      <c r="C219" s="1"/>
      <c r="E219" s="1"/>
      <c r="F219" s="1"/>
    </row>
    <row r="220" spans="1:6" x14ac:dyDescent="0.25">
      <c r="A220" s="1"/>
      <c r="B220" s="1"/>
      <c r="C220" s="1"/>
      <c r="E220" s="1"/>
      <c r="F220" s="1"/>
    </row>
    <row r="221" spans="1:6" x14ac:dyDescent="0.25">
      <c r="A221" s="1"/>
      <c r="B221" s="1"/>
      <c r="C221" s="1"/>
      <c r="E221" s="1"/>
      <c r="F221" s="1"/>
    </row>
    <row r="222" spans="1:6" x14ac:dyDescent="0.25">
      <c r="A222" s="1"/>
      <c r="B222" s="1"/>
      <c r="C222" s="1"/>
      <c r="E222" s="1"/>
      <c r="F222" s="1"/>
    </row>
    <row r="223" spans="1:6" x14ac:dyDescent="0.25">
      <c r="A223" s="1"/>
      <c r="B223" s="1"/>
      <c r="C223" s="1"/>
      <c r="E223" s="1"/>
      <c r="F223" s="1"/>
    </row>
    <row r="224" spans="1:6" x14ac:dyDescent="0.25">
      <c r="A224" s="1"/>
      <c r="B224" s="1"/>
      <c r="C224" s="1"/>
      <c r="E224" s="1"/>
      <c r="F224" s="1"/>
    </row>
    <row r="225" spans="1:6" x14ac:dyDescent="0.25">
      <c r="A225" s="1"/>
      <c r="B225" s="1"/>
      <c r="C225" s="1"/>
      <c r="E225" s="1"/>
      <c r="F225" s="1"/>
    </row>
    <row r="226" spans="1:6" x14ac:dyDescent="0.25">
      <c r="A226" s="1"/>
      <c r="B226" s="1"/>
      <c r="C226" s="1"/>
      <c r="E226" s="1"/>
      <c r="F226" s="1"/>
    </row>
    <row r="227" spans="1:6" x14ac:dyDescent="0.25">
      <c r="A227" s="1"/>
      <c r="B227" s="1"/>
      <c r="C227" s="1"/>
      <c r="E227" s="1"/>
      <c r="F227" s="1"/>
    </row>
    <row r="228" spans="1:6" x14ac:dyDescent="0.25">
      <c r="A228" s="1"/>
      <c r="B228" s="1"/>
      <c r="C228" s="1"/>
      <c r="E228" s="1"/>
      <c r="F228" s="1"/>
    </row>
    <row r="229" spans="1:6" x14ac:dyDescent="0.25">
      <c r="A229" s="1"/>
      <c r="B229" s="1"/>
      <c r="C229" s="1"/>
      <c r="E229" s="1"/>
      <c r="F229" s="1"/>
    </row>
    <row r="230" spans="1:6" x14ac:dyDescent="0.25">
      <c r="A230" s="1"/>
      <c r="B230" s="1"/>
      <c r="C230" s="1"/>
      <c r="E230" s="1"/>
      <c r="F230" s="1"/>
    </row>
    <row r="231" spans="1:6" x14ac:dyDescent="0.25">
      <c r="A231" s="1"/>
      <c r="B231" s="1"/>
      <c r="C231" s="1"/>
      <c r="E231" s="1"/>
      <c r="F231" s="1"/>
    </row>
    <row r="232" spans="1:6" x14ac:dyDescent="0.25">
      <c r="A232" s="1"/>
      <c r="B232" s="1"/>
      <c r="C232" s="1"/>
      <c r="E232" s="1"/>
      <c r="F232" s="1"/>
    </row>
    <row r="233" spans="1:6" x14ac:dyDescent="0.25">
      <c r="A233" s="1"/>
      <c r="B233" s="1"/>
      <c r="C233" s="1"/>
      <c r="E233" s="1"/>
      <c r="F233" s="1"/>
    </row>
    <row r="234" spans="1:6" x14ac:dyDescent="0.25">
      <c r="A234" s="1"/>
      <c r="B234" s="1"/>
      <c r="C234" s="1"/>
      <c r="E234" s="1"/>
      <c r="F234" s="1"/>
    </row>
    <row r="235" spans="1:6" x14ac:dyDescent="0.25">
      <c r="A235" s="1"/>
      <c r="B235" s="1"/>
      <c r="C235" s="1"/>
      <c r="E235" s="1"/>
      <c r="F235" s="1"/>
    </row>
    <row r="236" spans="1:6" x14ac:dyDescent="0.25">
      <c r="A236" s="1"/>
      <c r="B236" s="1"/>
      <c r="C236" s="1"/>
      <c r="E236" s="1"/>
      <c r="F236" s="1"/>
    </row>
    <row r="237" spans="1:6" x14ac:dyDescent="0.25">
      <c r="A237" s="1"/>
      <c r="B237" s="1"/>
      <c r="C237" s="1"/>
      <c r="E237" s="1"/>
      <c r="F237" s="1"/>
    </row>
    <row r="238" spans="1:6" x14ac:dyDescent="0.25">
      <c r="A238" s="1"/>
      <c r="B238" s="1"/>
      <c r="C238" s="1"/>
      <c r="E238" s="1"/>
      <c r="F238" s="1"/>
    </row>
    <row r="239" spans="1:6" x14ac:dyDescent="0.25">
      <c r="A239" s="1"/>
      <c r="B239" s="1"/>
      <c r="C239" s="1"/>
      <c r="E239" s="1"/>
      <c r="F239" s="1"/>
    </row>
    <row r="240" spans="1:6" x14ac:dyDescent="0.25">
      <c r="A240" s="1"/>
      <c r="B240" s="1"/>
      <c r="C240" s="1"/>
      <c r="E240" s="1"/>
      <c r="F240" s="1"/>
    </row>
    <row r="241" spans="1:6" x14ac:dyDescent="0.25">
      <c r="A241" s="1"/>
      <c r="B241" s="1"/>
      <c r="C241" s="1"/>
      <c r="E241" s="1"/>
      <c r="F241" s="1"/>
    </row>
    <row r="242" spans="1:6" x14ac:dyDescent="0.25">
      <c r="A242" s="1"/>
      <c r="B242" s="1"/>
      <c r="C242" s="1"/>
      <c r="E242" s="1"/>
      <c r="F242" s="1"/>
    </row>
    <row r="243" spans="1:6" x14ac:dyDescent="0.25">
      <c r="A243" s="1"/>
      <c r="B243" s="1"/>
      <c r="C243" s="1"/>
      <c r="E243" s="1"/>
      <c r="F243" s="1"/>
    </row>
    <row r="244" spans="1:6" x14ac:dyDescent="0.25">
      <c r="A244" s="1"/>
      <c r="B244" s="1"/>
      <c r="C244" s="1"/>
      <c r="E244" s="1"/>
      <c r="F244" s="1"/>
    </row>
    <row r="245" spans="1:6" x14ac:dyDescent="0.25">
      <c r="A245" s="1"/>
      <c r="B245" s="1"/>
      <c r="C245" s="1"/>
      <c r="E245" s="1"/>
      <c r="F245" s="1"/>
    </row>
    <row r="246" spans="1:6" x14ac:dyDescent="0.25">
      <c r="A246" s="1"/>
      <c r="B246" s="1"/>
      <c r="C246" s="1"/>
      <c r="E246" s="1"/>
      <c r="F246" s="1"/>
    </row>
    <row r="247" spans="1:6" x14ac:dyDescent="0.25">
      <c r="A247" s="1"/>
      <c r="B247" s="1"/>
      <c r="C247" s="1"/>
      <c r="E247" s="1"/>
      <c r="F247" s="1"/>
    </row>
    <row r="248" spans="1:6" x14ac:dyDescent="0.25">
      <c r="A248" s="1"/>
      <c r="B248" s="1"/>
      <c r="C248" s="1"/>
      <c r="E248" s="1"/>
      <c r="F248" s="1"/>
    </row>
    <row r="249" spans="1:6" x14ac:dyDescent="0.25">
      <c r="A249" s="1"/>
      <c r="B249" s="1"/>
      <c r="C249" s="1"/>
      <c r="E249" s="1"/>
      <c r="F249" s="1"/>
    </row>
    <row r="250" spans="1:6" x14ac:dyDescent="0.25">
      <c r="A250" s="1"/>
      <c r="B250" s="1"/>
      <c r="C250" s="1"/>
      <c r="E250" s="1"/>
      <c r="F250" s="1"/>
    </row>
    <row r="251" spans="1:6" x14ac:dyDescent="0.25">
      <c r="A251" s="1"/>
      <c r="B251" s="1"/>
      <c r="C251" s="1"/>
      <c r="E251" s="1"/>
      <c r="F251" s="1"/>
    </row>
    <row r="252" spans="1:6" x14ac:dyDescent="0.25">
      <c r="A252" s="1"/>
      <c r="B252" s="1"/>
      <c r="C252" s="1"/>
      <c r="E252" s="1"/>
      <c r="F252" s="1"/>
    </row>
    <row r="253" spans="1:6" x14ac:dyDescent="0.25">
      <c r="A253" s="1"/>
      <c r="B253" s="1"/>
      <c r="C253" s="1"/>
      <c r="E253" s="1"/>
      <c r="F253" s="1"/>
    </row>
    <row r="254" spans="1:6" x14ac:dyDescent="0.25">
      <c r="A254" s="1"/>
      <c r="B254" s="1"/>
      <c r="C254" s="1"/>
      <c r="E254" s="1"/>
      <c r="F254" s="1"/>
    </row>
    <row r="255" spans="1:6" x14ac:dyDescent="0.25">
      <c r="A255" s="1"/>
      <c r="B255" s="1"/>
      <c r="C255" s="1"/>
      <c r="E255" s="1"/>
      <c r="F255" s="1"/>
    </row>
    <row r="256" spans="1:6" x14ac:dyDescent="0.25">
      <c r="A256" s="1"/>
      <c r="B256" s="1"/>
      <c r="C256" s="1"/>
      <c r="E256" s="1"/>
      <c r="F256" s="1"/>
    </row>
    <row r="257" spans="1:6" x14ac:dyDescent="0.25">
      <c r="A257" s="1"/>
      <c r="B257" s="1"/>
      <c r="C257" s="1"/>
      <c r="E257" s="1"/>
      <c r="F257" s="1"/>
    </row>
    <row r="258" spans="1:6" x14ac:dyDescent="0.25">
      <c r="A258" s="1"/>
      <c r="B258" s="1"/>
      <c r="C258" s="1"/>
      <c r="E258" s="1"/>
      <c r="F258" s="1"/>
    </row>
    <row r="259" spans="1:6" x14ac:dyDescent="0.25">
      <c r="A259" s="1"/>
      <c r="B259" s="1"/>
      <c r="C259" s="1"/>
      <c r="E259" s="1"/>
      <c r="F259" s="1"/>
    </row>
    <row r="260" spans="1:6" x14ac:dyDescent="0.25">
      <c r="A260" s="1"/>
      <c r="B260" s="1"/>
      <c r="C260" s="1"/>
      <c r="E260" s="1"/>
      <c r="F260" s="1"/>
    </row>
    <row r="261" spans="1:6" x14ac:dyDescent="0.25">
      <c r="A261" s="1"/>
      <c r="B261" s="1"/>
      <c r="C261" s="1"/>
      <c r="E261" s="1"/>
      <c r="F261" s="1"/>
    </row>
    <row r="262" spans="1:6" x14ac:dyDescent="0.25">
      <c r="A262" s="1"/>
      <c r="B262" s="1"/>
      <c r="C262" s="1"/>
      <c r="E262" s="1"/>
      <c r="F262" s="1"/>
    </row>
    <row r="263" spans="1:6" x14ac:dyDescent="0.25">
      <c r="A263" s="1"/>
      <c r="B263" s="1"/>
      <c r="C263" s="1"/>
      <c r="E263" s="1"/>
      <c r="F263" s="1"/>
    </row>
    <row r="264" spans="1:6" x14ac:dyDescent="0.25">
      <c r="A264" s="1"/>
      <c r="B264" s="1"/>
      <c r="C264" s="1"/>
      <c r="E264" s="1"/>
      <c r="F264" s="1"/>
    </row>
    <row r="265" spans="1:6" x14ac:dyDescent="0.25">
      <c r="A265" s="1"/>
      <c r="B265" s="1"/>
      <c r="C265" s="1"/>
      <c r="E265" s="1"/>
      <c r="F265" s="1"/>
    </row>
    <row r="266" spans="1:6" x14ac:dyDescent="0.25">
      <c r="A266" s="1"/>
      <c r="B266" s="1"/>
      <c r="C266" s="1"/>
      <c r="E266" s="1"/>
      <c r="F266" s="1"/>
    </row>
    <row r="267" spans="1:6" x14ac:dyDescent="0.25">
      <c r="A267" s="1"/>
      <c r="B267" s="1"/>
      <c r="C267" s="1"/>
      <c r="E267" s="1"/>
      <c r="F267" s="1"/>
    </row>
    <row r="268" spans="1:6" x14ac:dyDescent="0.25">
      <c r="A268" s="1"/>
      <c r="B268" s="1"/>
      <c r="C268" s="1"/>
      <c r="E268" s="1"/>
      <c r="F268" s="1"/>
    </row>
    <row r="269" spans="1:6" x14ac:dyDescent="0.25">
      <c r="A269" s="1"/>
      <c r="B269" s="1"/>
      <c r="C269" s="1"/>
      <c r="E269" s="1"/>
      <c r="F269" s="1"/>
    </row>
    <row r="270" spans="1:6" x14ac:dyDescent="0.25">
      <c r="A270" s="1"/>
      <c r="B270" s="1"/>
      <c r="C270" s="1"/>
      <c r="E270" s="1"/>
      <c r="F270" s="1"/>
    </row>
    <row r="271" spans="1:6" x14ac:dyDescent="0.25">
      <c r="A271" s="1"/>
      <c r="B271" s="1"/>
      <c r="C271" s="1"/>
      <c r="E271" s="1"/>
      <c r="F271" s="1"/>
    </row>
    <row r="272" spans="1:6" x14ac:dyDescent="0.25">
      <c r="A272" s="1"/>
      <c r="B272" s="1"/>
      <c r="C272" s="1"/>
      <c r="E272" s="1"/>
      <c r="F272" s="1"/>
    </row>
    <row r="273" spans="1:6" x14ac:dyDescent="0.25">
      <c r="A273" s="1"/>
      <c r="B273" s="1"/>
      <c r="C273" s="1"/>
      <c r="E273" s="1"/>
      <c r="F273" s="1"/>
    </row>
    <row r="274" spans="1:6" x14ac:dyDescent="0.25">
      <c r="A274" s="1"/>
      <c r="B274" s="1"/>
      <c r="C274" s="1"/>
      <c r="E274" s="1"/>
      <c r="F274" s="1"/>
    </row>
    <row r="275" spans="1:6" x14ac:dyDescent="0.25">
      <c r="A275" s="1"/>
      <c r="B275" s="1"/>
      <c r="C275" s="1"/>
      <c r="E275" s="1"/>
      <c r="F275" s="1"/>
    </row>
    <row r="276" spans="1:6" x14ac:dyDescent="0.25">
      <c r="A276" s="1"/>
      <c r="B276" s="1"/>
      <c r="C276" s="1"/>
      <c r="E276" s="1"/>
      <c r="F276" s="1"/>
    </row>
    <row r="277" spans="1:6" x14ac:dyDescent="0.25">
      <c r="A277" s="1"/>
      <c r="B277" s="1"/>
      <c r="C277" s="1"/>
      <c r="E277" s="1"/>
      <c r="F277" s="1"/>
    </row>
    <row r="278" spans="1:6" x14ac:dyDescent="0.25">
      <c r="A278" s="1"/>
      <c r="B278" s="1"/>
      <c r="C278" s="1"/>
      <c r="E278" s="1"/>
      <c r="F278" s="1"/>
    </row>
    <row r="279" spans="1:6" x14ac:dyDescent="0.25">
      <c r="A279" s="1"/>
      <c r="B279" s="1"/>
      <c r="C279" s="1"/>
      <c r="E279" s="1"/>
      <c r="F279" s="1"/>
    </row>
    <row r="280" spans="1:6" x14ac:dyDescent="0.25">
      <c r="A280" s="1"/>
      <c r="B280" s="1"/>
      <c r="C280" s="1"/>
      <c r="E280" s="1"/>
      <c r="F280" s="1"/>
    </row>
    <row r="281" spans="1:6" x14ac:dyDescent="0.25">
      <c r="A281" s="1"/>
      <c r="B281" s="1"/>
      <c r="C281" s="1"/>
      <c r="E281" s="1"/>
      <c r="F281" s="1"/>
    </row>
    <row r="282" spans="1:6" x14ac:dyDescent="0.25">
      <c r="A282" s="1"/>
      <c r="B282" s="1"/>
      <c r="C282" s="1"/>
      <c r="E282" s="1"/>
      <c r="F282" s="1"/>
    </row>
  </sheetData>
  <mergeCells count="1">
    <mergeCell ref="A5:H5"/>
  </mergeCells>
  <phoneticPr fontId="2" type="noConversion"/>
  <dataValidations count="1">
    <dataValidation type="list" allowBlank="1" showInputMessage="1" showErrorMessage="1" prompt="Zerrendatik aukeratu dagokizun departamentuaren izena" sqref="C1">
      <formula1>#REF!</formula1>
    </dataValidation>
  </dataValidations>
  <pageMargins left="0.78740157499999996" right="0.78740157499999996" top="0.984251969" bottom="0.984251969" header="0.4921259845" footer="0.4921259845"/>
  <pageSetup paperSize="9" orientation="portrait"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3.2" x14ac:dyDescent="0.25"/>
  <sheetData/>
  <pageMargins left="0.7" right="0.7" top="0.75" bottom="0.75"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8"/>
  <sheetViews>
    <sheetView zoomScale="75" workbookViewId="0">
      <selection activeCell="B3" sqref="B3"/>
    </sheetView>
  </sheetViews>
  <sheetFormatPr defaultColWidth="11.44140625" defaultRowHeight="10.199999999999999" x14ac:dyDescent="0.25"/>
  <cols>
    <col min="1" max="1" width="30.109375" style="4" customWidth="1"/>
    <col min="2" max="2" width="51.6640625" style="4" customWidth="1"/>
    <col min="3" max="3" width="21.88671875" style="4" customWidth="1"/>
    <col min="4" max="4" width="25.109375" style="1" customWidth="1"/>
    <col min="5" max="5" width="28.33203125" style="4" customWidth="1"/>
    <col min="6" max="6" width="34.44140625" style="4" customWidth="1"/>
    <col min="7" max="7" width="42" style="4" customWidth="1"/>
    <col min="8" max="8" width="11.88671875" style="1" customWidth="1"/>
    <col min="9" max="16384" width="11.44140625" style="1"/>
  </cols>
  <sheetData>
    <row r="1" spans="1:9" ht="98.25" customHeight="1" thickBot="1" x14ac:dyDescent="0.3">
      <c r="B1" s="35" t="s">
        <v>133</v>
      </c>
    </row>
    <row r="2" spans="1:9" ht="40.5" customHeight="1" x14ac:dyDescent="0.25">
      <c r="A2" s="39" t="s">
        <v>0</v>
      </c>
      <c r="B2" s="61">
        <v>2020</v>
      </c>
    </row>
    <row r="3" spans="1:9" ht="42.75" customHeight="1" thickBot="1" x14ac:dyDescent="0.3">
      <c r="A3" s="40" t="s">
        <v>134</v>
      </c>
      <c r="B3" s="48">
        <v>3</v>
      </c>
      <c r="C3" s="5"/>
      <c r="D3" s="2"/>
      <c r="E3" s="5"/>
      <c r="F3" s="5"/>
      <c r="G3" s="5"/>
    </row>
    <row r="4" spans="1:9" ht="27" customHeight="1" thickBot="1" x14ac:dyDescent="0.3">
      <c r="A4" s="13"/>
      <c r="B4" s="5"/>
      <c r="C4" s="5"/>
      <c r="D4" s="2"/>
      <c r="E4" s="5"/>
      <c r="F4" s="5"/>
      <c r="G4" s="5"/>
    </row>
    <row r="5" spans="1:9" ht="24" customHeight="1" x14ac:dyDescent="0.25">
      <c r="A5" s="107" t="s">
        <v>129</v>
      </c>
      <c r="B5" s="102"/>
      <c r="C5" s="102"/>
      <c r="D5" s="102"/>
      <c r="E5" s="102"/>
      <c r="F5" s="102"/>
      <c r="G5" s="103"/>
      <c r="H5" s="6"/>
    </row>
    <row r="6" spans="1:9" ht="46.8" x14ac:dyDescent="0.25">
      <c r="A6" s="83" t="s">
        <v>122</v>
      </c>
      <c r="B6" s="65" t="s">
        <v>123</v>
      </c>
      <c r="C6" s="65" t="s">
        <v>124</v>
      </c>
      <c r="D6" s="66" t="s">
        <v>125</v>
      </c>
      <c r="E6" s="65" t="s">
        <v>126</v>
      </c>
      <c r="F6" s="65" t="s">
        <v>127</v>
      </c>
      <c r="G6" s="67" t="s">
        <v>128</v>
      </c>
      <c r="I6" s="1" t="s">
        <v>231</v>
      </c>
    </row>
    <row r="7" spans="1:9" s="47" customFormat="1" x14ac:dyDescent="0.25"/>
    <row r="8" spans="1:9" x14ac:dyDescent="0.25">
      <c r="A8" s="1"/>
      <c r="B8" s="1"/>
      <c r="C8" s="1"/>
      <c r="E8" s="1"/>
      <c r="F8" s="1"/>
      <c r="G8" s="1"/>
    </row>
    <row r="9" spans="1:9" x14ac:dyDescent="0.25">
      <c r="A9" s="1"/>
      <c r="B9" s="1"/>
      <c r="C9" s="1"/>
      <c r="E9" s="1"/>
      <c r="F9" s="1"/>
      <c r="G9" s="1"/>
    </row>
    <row r="10" spans="1:9" x14ac:dyDescent="0.25">
      <c r="A10" s="1"/>
      <c r="B10" s="1"/>
      <c r="C10" s="1"/>
      <c r="E10" s="1"/>
      <c r="F10" s="1"/>
      <c r="G10" s="1"/>
    </row>
    <row r="11" spans="1:9" x14ac:dyDescent="0.25">
      <c r="A11" s="1"/>
      <c r="B11" s="1"/>
      <c r="C11" s="1"/>
      <c r="E11" s="1"/>
      <c r="F11" s="1"/>
      <c r="G11" s="1"/>
    </row>
    <row r="12" spans="1:9" x14ac:dyDescent="0.25">
      <c r="A12" s="1"/>
      <c r="B12" s="1"/>
      <c r="C12" s="1"/>
      <c r="E12" s="1"/>
      <c r="F12" s="1"/>
      <c r="G12" s="1"/>
    </row>
    <row r="13" spans="1:9" x14ac:dyDescent="0.25">
      <c r="A13" s="1"/>
      <c r="B13" s="1"/>
      <c r="C13" s="1"/>
      <c r="E13" s="1"/>
      <c r="F13" s="1"/>
      <c r="G13" s="1"/>
    </row>
    <row r="14" spans="1:9" x14ac:dyDescent="0.25">
      <c r="A14" s="1"/>
      <c r="B14" s="1"/>
      <c r="C14" s="1"/>
      <c r="E14" s="1"/>
      <c r="F14" s="1"/>
      <c r="G14" s="1"/>
    </row>
    <row r="15" spans="1:9" x14ac:dyDescent="0.25">
      <c r="A15" s="1"/>
      <c r="B15" s="1"/>
      <c r="C15" s="1"/>
      <c r="E15" s="1"/>
      <c r="F15" s="1"/>
      <c r="G15" s="1"/>
    </row>
    <row r="16" spans="1:9" x14ac:dyDescent="0.25">
      <c r="A16" s="1"/>
      <c r="B16" s="1"/>
      <c r="C16" s="1"/>
      <c r="E16" s="1"/>
      <c r="F16" s="1"/>
      <c r="G16" s="1"/>
    </row>
    <row r="17" spans="1:7" x14ac:dyDescent="0.25">
      <c r="A17" s="1"/>
      <c r="B17" s="1"/>
      <c r="C17" s="1"/>
      <c r="E17" s="1"/>
      <c r="F17" s="1"/>
      <c r="G17" s="1"/>
    </row>
    <row r="18" spans="1:7" x14ac:dyDescent="0.25">
      <c r="A18" s="1"/>
      <c r="B18" s="1"/>
      <c r="C18" s="1"/>
      <c r="E18" s="1"/>
      <c r="F18" s="1"/>
      <c r="G18" s="1"/>
    </row>
    <row r="19" spans="1:7" x14ac:dyDescent="0.25">
      <c r="A19" s="1"/>
      <c r="B19" s="1"/>
      <c r="C19" s="1"/>
      <c r="E19" s="1"/>
      <c r="F19" s="1"/>
      <c r="G19" s="1"/>
    </row>
    <row r="20" spans="1:7" x14ac:dyDescent="0.25">
      <c r="A20" s="1"/>
      <c r="B20" s="1"/>
      <c r="C20" s="1"/>
      <c r="E20" s="1"/>
      <c r="F20" s="1"/>
      <c r="G20" s="1"/>
    </row>
    <row r="21" spans="1:7" x14ac:dyDescent="0.25">
      <c r="A21" s="1"/>
      <c r="B21" s="1"/>
      <c r="C21" s="1"/>
      <c r="E21" s="1"/>
      <c r="F21" s="1"/>
      <c r="G21" s="1"/>
    </row>
    <row r="22" spans="1:7" x14ac:dyDescent="0.25">
      <c r="A22" s="1"/>
      <c r="B22" s="1"/>
      <c r="C22" s="1"/>
      <c r="E22" s="1"/>
      <c r="F22" s="1"/>
      <c r="G22" s="1"/>
    </row>
    <row r="23" spans="1:7" x14ac:dyDescent="0.25">
      <c r="A23" s="1"/>
      <c r="B23" s="1"/>
      <c r="C23" s="1"/>
      <c r="E23" s="1"/>
      <c r="F23" s="1"/>
      <c r="G23" s="1"/>
    </row>
    <row r="24" spans="1:7" x14ac:dyDescent="0.25">
      <c r="A24" s="1"/>
      <c r="B24" s="1"/>
      <c r="C24" s="1"/>
      <c r="E24" s="1"/>
      <c r="F24" s="1"/>
      <c r="G24" s="1"/>
    </row>
    <row r="25" spans="1:7" x14ac:dyDescent="0.25">
      <c r="A25" s="1"/>
      <c r="B25" s="1"/>
      <c r="C25" s="1"/>
      <c r="E25" s="1"/>
      <c r="F25" s="1"/>
      <c r="G25" s="1"/>
    </row>
    <row r="26" spans="1:7" x14ac:dyDescent="0.25">
      <c r="A26" s="1"/>
      <c r="B26" s="1"/>
      <c r="C26" s="1"/>
      <c r="E26" s="1"/>
      <c r="F26" s="1"/>
      <c r="G26" s="1"/>
    </row>
    <row r="27" spans="1:7" x14ac:dyDescent="0.25">
      <c r="A27" s="1"/>
      <c r="B27" s="1"/>
      <c r="C27" s="1"/>
      <c r="E27" s="1"/>
      <c r="F27" s="1"/>
      <c r="G27" s="1"/>
    </row>
    <row r="28" spans="1:7" x14ac:dyDescent="0.25">
      <c r="A28" s="1"/>
      <c r="B28" s="1"/>
      <c r="C28" s="1"/>
      <c r="E28" s="1"/>
      <c r="F28" s="1"/>
      <c r="G28" s="1"/>
    </row>
    <row r="29" spans="1:7" x14ac:dyDescent="0.25">
      <c r="A29" s="1"/>
      <c r="B29" s="1"/>
      <c r="C29" s="1"/>
      <c r="E29" s="1"/>
      <c r="F29" s="1"/>
      <c r="G29" s="1"/>
    </row>
    <row r="30" spans="1:7" x14ac:dyDescent="0.25">
      <c r="A30" s="1"/>
      <c r="B30" s="1"/>
      <c r="C30" s="1"/>
      <c r="E30" s="1"/>
      <c r="F30" s="1"/>
      <c r="G30" s="1"/>
    </row>
    <row r="31" spans="1:7" x14ac:dyDescent="0.25">
      <c r="A31" s="1"/>
      <c r="B31" s="1"/>
      <c r="C31" s="1"/>
      <c r="E31" s="1"/>
      <c r="F31" s="1"/>
      <c r="G31" s="1"/>
    </row>
    <row r="32" spans="1:7" x14ac:dyDescent="0.25">
      <c r="A32" s="1"/>
      <c r="B32" s="1"/>
      <c r="C32" s="1"/>
      <c r="E32" s="1"/>
      <c r="F32" s="1"/>
      <c r="G32" s="1"/>
    </row>
    <row r="33" spans="1:7" x14ac:dyDescent="0.25">
      <c r="A33" s="1"/>
      <c r="B33" s="1"/>
      <c r="C33" s="1"/>
      <c r="E33" s="1"/>
      <c r="F33" s="1"/>
      <c r="G33" s="1"/>
    </row>
    <row r="34" spans="1:7" x14ac:dyDescent="0.25">
      <c r="A34" s="1"/>
      <c r="B34" s="1"/>
      <c r="C34" s="1"/>
      <c r="E34" s="1"/>
      <c r="F34" s="1"/>
      <c r="G34" s="1"/>
    </row>
    <row r="35" spans="1:7" x14ac:dyDescent="0.25">
      <c r="A35" s="1"/>
      <c r="B35" s="1"/>
      <c r="C35" s="1"/>
      <c r="E35" s="1"/>
      <c r="F35" s="1"/>
      <c r="G35" s="1"/>
    </row>
    <row r="36" spans="1:7" x14ac:dyDescent="0.25">
      <c r="A36" s="1"/>
      <c r="B36" s="1"/>
      <c r="C36" s="1"/>
      <c r="E36" s="1"/>
      <c r="F36" s="1"/>
      <c r="G36" s="1"/>
    </row>
    <row r="37" spans="1:7" x14ac:dyDescent="0.25">
      <c r="A37" s="1"/>
      <c r="B37" s="1"/>
      <c r="C37" s="1"/>
      <c r="E37" s="1"/>
      <c r="F37" s="1"/>
      <c r="G37" s="1"/>
    </row>
    <row r="38" spans="1:7" x14ac:dyDescent="0.25">
      <c r="A38" s="1"/>
      <c r="B38" s="1"/>
      <c r="C38" s="1"/>
      <c r="E38" s="1"/>
      <c r="F38" s="1"/>
      <c r="G38" s="1"/>
    </row>
    <row r="39" spans="1:7" x14ac:dyDescent="0.25">
      <c r="A39" s="1"/>
      <c r="B39" s="1"/>
      <c r="C39" s="1"/>
      <c r="E39" s="1"/>
      <c r="F39" s="1"/>
      <c r="G39" s="1"/>
    </row>
    <row r="40" spans="1:7" x14ac:dyDescent="0.25">
      <c r="A40" s="1"/>
      <c r="B40" s="1"/>
      <c r="C40" s="1"/>
      <c r="E40" s="1"/>
      <c r="F40" s="1"/>
      <c r="G40" s="1"/>
    </row>
    <row r="41" spans="1:7" x14ac:dyDescent="0.25">
      <c r="A41" s="1"/>
      <c r="B41" s="1"/>
      <c r="C41" s="1"/>
      <c r="E41" s="1"/>
      <c r="F41" s="1"/>
      <c r="G41" s="1"/>
    </row>
    <row r="42" spans="1:7" x14ac:dyDescent="0.25">
      <c r="A42" s="1"/>
      <c r="B42" s="1"/>
      <c r="C42" s="1"/>
      <c r="E42" s="1"/>
      <c r="F42" s="1"/>
      <c r="G42" s="1"/>
    </row>
    <row r="43" spans="1:7" x14ac:dyDescent="0.25">
      <c r="A43" s="1"/>
      <c r="B43" s="1"/>
      <c r="C43" s="1"/>
      <c r="E43" s="1"/>
      <c r="F43" s="1"/>
      <c r="G43" s="1"/>
    </row>
    <row r="44" spans="1:7" x14ac:dyDescent="0.25">
      <c r="A44" s="1"/>
      <c r="B44" s="1"/>
      <c r="C44" s="1"/>
      <c r="E44" s="1"/>
      <c r="F44" s="1"/>
      <c r="G44" s="1"/>
    </row>
    <row r="45" spans="1:7" x14ac:dyDescent="0.25">
      <c r="A45" s="1"/>
      <c r="B45" s="1"/>
      <c r="C45" s="1"/>
      <c r="E45" s="1"/>
      <c r="F45" s="1"/>
      <c r="G45" s="1"/>
    </row>
    <row r="46" spans="1:7" x14ac:dyDescent="0.25">
      <c r="A46" s="1"/>
      <c r="B46" s="1"/>
      <c r="C46" s="1"/>
      <c r="E46" s="1"/>
      <c r="F46" s="1"/>
      <c r="G46" s="1"/>
    </row>
    <row r="47" spans="1:7" x14ac:dyDescent="0.25">
      <c r="A47" s="1"/>
      <c r="B47" s="1"/>
      <c r="C47" s="1"/>
      <c r="E47" s="1"/>
      <c r="F47" s="1"/>
      <c r="G47" s="1"/>
    </row>
    <row r="48" spans="1:7" x14ac:dyDescent="0.25">
      <c r="A48" s="1"/>
      <c r="B48" s="1"/>
      <c r="C48" s="1"/>
      <c r="E48" s="1"/>
      <c r="F48" s="1"/>
      <c r="G48" s="1"/>
    </row>
    <row r="49" spans="1:7" x14ac:dyDescent="0.25">
      <c r="A49" s="1"/>
      <c r="B49" s="1"/>
      <c r="C49" s="1"/>
      <c r="E49" s="1"/>
      <c r="F49" s="1"/>
      <c r="G49" s="1"/>
    </row>
    <row r="50" spans="1:7" x14ac:dyDescent="0.25">
      <c r="A50" s="1"/>
      <c r="B50" s="1"/>
      <c r="C50" s="1"/>
      <c r="E50" s="1"/>
      <c r="F50" s="1"/>
      <c r="G50" s="1"/>
    </row>
    <row r="51" spans="1:7" x14ac:dyDescent="0.25">
      <c r="A51" s="1"/>
      <c r="B51" s="1"/>
      <c r="C51" s="1"/>
      <c r="E51" s="1"/>
      <c r="F51" s="1"/>
      <c r="G51" s="1"/>
    </row>
    <row r="52" spans="1:7" x14ac:dyDescent="0.25">
      <c r="A52" s="1"/>
      <c r="B52" s="1"/>
      <c r="C52" s="1"/>
      <c r="E52" s="1"/>
      <c r="F52" s="1"/>
      <c r="G52" s="1"/>
    </row>
    <row r="53" spans="1:7" x14ac:dyDescent="0.25">
      <c r="A53" s="1"/>
      <c r="B53" s="1"/>
      <c r="C53" s="1"/>
      <c r="E53" s="1"/>
      <c r="F53" s="1"/>
      <c r="G53" s="1"/>
    </row>
    <row r="54" spans="1:7" x14ac:dyDescent="0.25">
      <c r="A54" s="1"/>
      <c r="B54" s="1"/>
      <c r="C54" s="1"/>
      <c r="E54" s="1"/>
      <c r="F54" s="1"/>
      <c r="G54" s="1"/>
    </row>
    <row r="55" spans="1:7" x14ac:dyDescent="0.25">
      <c r="A55" s="1"/>
      <c r="B55" s="1"/>
      <c r="C55" s="1"/>
      <c r="E55" s="1"/>
      <c r="F55" s="1"/>
      <c r="G55" s="1"/>
    </row>
    <row r="56" spans="1:7" x14ac:dyDescent="0.25">
      <c r="A56" s="1"/>
      <c r="B56" s="1"/>
      <c r="C56" s="1"/>
      <c r="E56" s="1"/>
      <c r="F56" s="1"/>
      <c r="G56" s="1"/>
    </row>
    <row r="57" spans="1:7" x14ac:dyDescent="0.25">
      <c r="A57" s="1"/>
      <c r="B57" s="1"/>
      <c r="C57" s="1"/>
      <c r="E57" s="1"/>
      <c r="F57" s="1"/>
      <c r="G57" s="1"/>
    </row>
    <row r="58" spans="1:7" x14ac:dyDescent="0.25">
      <c r="A58" s="1"/>
      <c r="B58" s="1"/>
      <c r="C58" s="1"/>
      <c r="E58" s="1"/>
      <c r="F58" s="1"/>
      <c r="G58" s="1"/>
    </row>
    <row r="59" spans="1:7" x14ac:dyDescent="0.25">
      <c r="A59" s="1"/>
      <c r="B59" s="1"/>
      <c r="C59" s="1"/>
      <c r="E59" s="1"/>
      <c r="F59" s="1"/>
      <c r="G59" s="1"/>
    </row>
    <row r="60" spans="1:7" x14ac:dyDescent="0.25">
      <c r="A60" s="1"/>
      <c r="B60" s="1"/>
      <c r="C60" s="1"/>
      <c r="E60" s="1"/>
      <c r="F60" s="1"/>
      <c r="G60" s="1"/>
    </row>
    <row r="61" spans="1:7" x14ac:dyDescent="0.25">
      <c r="A61" s="1"/>
      <c r="B61" s="1"/>
      <c r="C61" s="1"/>
      <c r="E61" s="1"/>
      <c r="F61" s="1"/>
      <c r="G61" s="1"/>
    </row>
    <row r="62" spans="1:7" x14ac:dyDescent="0.25">
      <c r="A62" s="1"/>
      <c r="B62" s="1"/>
      <c r="C62" s="1"/>
      <c r="E62" s="1"/>
      <c r="F62" s="1"/>
      <c r="G62" s="1"/>
    </row>
    <row r="63" spans="1:7" x14ac:dyDescent="0.25">
      <c r="A63" s="1"/>
      <c r="B63" s="1"/>
      <c r="C63" s="1"/>
      <c r="E63" s="1"/>
      <c r="F63" s="1"/>
      <c r="G63" s="1"/>
    </row>
    <row r="64" spans="1:7" x14ac:dyDescent="0.25">
      <c r="A64" s="1"/>
      <c r="B64" s="1"/>
      <c r="C64" s="1"/>
      <c r="E64" s="1"/>
      <c r="F64" s="1"/>
      <c r="G64" s="1"/>
    </row>
    <row r="65" spans="1:7" x14ac:dyDescent="0.25">
      <c r="A65" s="1"/>
      <c r="B65" s="1"/>
      <c r="C65" s="1"/>
      <c r="E65" s="1"/>
      <c r="F65" s="1"/>
      <c r="G65" s="1"/>
    </row>
    <row r="66" spans="1:7" x14ac:dyDescent="0.25">
      <c r="A66" s="1"/>
      <c r="B66" s="1"/>
      <c r="C66" s="1"/>
      <c r="E66" s="1"/>
      <c r="F66" s="1"/>
      <c r="G66" s="1"/>
    </row>
    <row r="67" spans="1:7" x14ac:dyDescent="0.25">
      <c r="A67" s="1"/>
      <c r="B67" s="1"/>
      <c r="C67" s="1"/>
      <c r="E67" s="1"/>
      <c r="F67" s="1"/>
      <c r="G67" s="1"/>
    </row>
    <row r="68" spans="1:7" x14ac:dyDescent="0.25">
      <c r="A68" s="1"/>
      <c r="B68" s="1"/>
      <c r="C68" s="1"/>
      <c r="E68" s="1"/>
      <c r="F68" s="1"/>
      <c r="G68" s="1"/>
    </row>
    <row r="69" spans="1:7" x14ac:dyDescent="0.25">
      <c r="A69" s="1"/>
      <c r="B69" s="1"/>
      <c r="C69" s="1"/>
      <c r="E69" s="1"/>
      <c r="F69" s="1"/>
      <c r="G69" s="1"/>
    </row>
    <row r="70" spans="1:7" x14ac:dyDescent="0.25">
      <c r="A70" s="1"/>
      <c r="B70" s="1"/>
      <c r="C70" s="1"/>
      <c r="E70" s="1"/>
      <c r="F70" s="1"/>
      <c r="G70" s="1"/>
    </row>
    <row r="71" spans="1:7" x14ac:dyDescent="0.25">
      <c r="A71" s="1"/>
      <c r="B71" s="1"/>
      <c r="C71" s="1"/>
      <c r="E71" s="1"/>
      <c r="F71" s="1"/>
      <c r="G71" s="1"/>
    </row>
    <row r="72" spans="1:7" x14ac:dyDescent="0.25">
      <c r="A72" s="1"/>
      <c r="B72" s="1"/>
      <c r="C72" s="1"/>
      <c r="E72" s="1"/>
      <c r="F72" s="1"/>
      <c r="G72" s="1"/>
    </row>
    <row r="73" spans="1:7" x14ac:dyDescent="0.25">
      <c r="A73" s="1"/>
      <c r="B73" s="1"/>
      <c r="C73" s="1"/>
      <c r="E73" s="1"/>
      <c r="F73" s="1"/>
      <c r="G73" s="1"/>
    </row>
    <row r="74" spans="1:7" x14ac:dyDescent="0.25">
      <c r="A74" s="1"/>
      <c r="B74" s="1"/>
      <c r="C74" s="1"/>
      <c r="E74" s="1"/>
      <c r="F74" s="1"/>
      <c r="G74" s="1"/>
    </row>
    <row r="75" spans="1:7" x14ac:dyDescent="0.25">
      <c r="A75" s="1"/>
      <c r="B75" s="1"/>
      <c r="C75" s="1"/>
      <c r="E75" s="1"/>
      <c r="F75" s="1"/>
      <c r="G75" s="1"/>
    </row>
    <row r="76" spans="1:7" x14ac:dyDescent="0.25">
      <c r="A76" s="1"/>
      <c r="B76" s="1"/>
      <c r="C76" s="1"/>
      <c r="E76" s="1"/>
      <c r="F76" s="1"/>
      <c r="G76" s="1"/>
    </row>
    <row r="77" spans="1:7" x14ac:dyDescent="0.25">
      <c r="A77" s="1"/>
      <c r="B77" s="1"/>
      <c r="C77" s="1"/>
      <c r="E77" s="1"/>
      <c r="F77" s="1"/>
      <c r="G77" s="1"/>
    </row>
    <row r="78" spans="1:7" x14ac:dyDescent="0.25">
      <c r="A78" s="1"/>
      <c r="B78" s="1"/>
      <c r="C78" s="1"/>
      <c r="E78" s="1"/>
      <c r="F78" s="1"/>
      <c r="G78" s="1"/>
    </row>
    <row r="79" spans="1:7" x14ac:dyDescent="0.25">
      <c r="A79" s="1"/>
      <c r="B79" s="1"/>
      <c r="C79" s="1"/>
      <c r="E79" s="1"/>
      <c r="F79" s="1"/>
      <c r="G79" s="1"/>
    </row>
    <row r="80" spans="1:7" x14ac:dyDescent="0.25">
      <c r="A80" s="1"/>
      <c r="B80" s="1"/>
      <c r="C80" s="1"/>
      <c r="E80" s="1"/>
      <c r="F80" s="1"/>
      <c r="G80" s="1"/>
    </row>
    <row r="81" spans="1:7" x14ac:dyDescent="0.25">
      <c r="A81" s="1"/>
      <c r="B81" s="1"/>
      <c r="C81" s="1"/>
      <c r="E81" s="1"/>
      <c r="F81" s="1"/>
      <c r="G81" s="1"/>
    </row>
    <row r="82" spans="1:7" x14ac:dyDescent="0.25">
      <c r="A82" s="1"/>
      <c r="B82" s="1"/>
      <c r="C82" s="1"/>
      <c r="E82" s="1"/>
      <c r="F82" s="1"/>
      <c r="G82" s="1"/>
    </row>
    <row r="83" spans="1:7" x14ac:dyDescent="0.25">
      <c r="A83" s="1"/>
      <c r="B83" s="1"/>
      <c r="C83" s="1"/>
      <c r="E83" s="1"/>
      <c r="F83" s="1"/>
      <c r="G83" s="1"/>
    </row>
    <row r="84" spans="1:7" x14ac:dyDescent="0.25">
      <c r="A84" s="1"/>
      <c r="B84" s="1"/>
      <c r="C84" s="1"/>
      <c r="E84" s="1"/>
      <c r="F84" s="1"/>
      <c r="G84" s="1"/>
    </row>
    <row r="85" spans="1:7" x14ac:dyDescent="0.25">
      <c r="A85" s="1"/>
      <c r="B85" s="1"/>
      <c r="C85" s="1"/>
      <c r="E85" s="1"/>
      <c r="F85" s="1"/>
      <c r="G85" s="1"/>
    </row>
    <row r="86" spans="1:7" x14ac:dyDescent="0.25">
      <c r="A86" s="1"/>
      <c r="B86" s="1"/>
      <c r="C86" s="1"/>
      <c r="E86" s="1"/>
      <c r="F86" s="1"/>
      <c r="G86" s="1"/>
    </row>
    <row r="87" spans="1:7" x14ac:dyDescent="0.25">
      <c r="A87" s="1"/>
      <c r="B87" s="1"/>
      <c r="C87" s="1"/>
      <c r="E87" s="1"/>
      <c r="F87" s="1"/>
      <c r="G87" s="1"/>
    </row>
    <row r="88" spans="1:7" x14ac:dyDescent="0.25">
      <c r="A88" s="1"/>
      <c r="B88" s="1"/>
      <c r="C88" s="1"/>
      <c r="E88" s="1"/>
      <c r="F88" s="1"/>
      <c r="G88" s="1"/>
    </row>
    <row r="89" spans="1:7" x14ac:dyDescent="0.25">
      <c r="A89" s="1"/>
      <c r="B89" s="1"/>
      <c r="C89" s="1"/>
      <c r="E89" s="1"/>
      <c r="F89" s="1"/>
      <c r="G89" s="1"/>
    </row>
    <row r="90" spans="1:7" x14ac:dyDescent="0.25">
      <c r="A90" s="1"/>
      <c r="B90" s="1"/>
      <c r="C90" s="1"/>
      <c r="E90" s="1"/>
      <c r="F90" s="1"/>
      <c r="G90" s="1"/>
    </row>
    <row r="91" spans="1:7" x14ac:dyDescent="0.25">
      <c r="A91" s="1"/>
      <c r="B91" s="1"/>
      <c r="C91" s="1"/>
      <c r="E91" s="1"/>
      <c r="F91" s="1"/>
      <c r="G91" s="1"/>
    </row>
    <row r="92" spans="1:7" x14ac:dyDescent="0.25">
      <c r="A92" s="1"/>
      <c r="B92" s="1"/>
      <c r="C92" s="1"/>
      <c r="E92" s="1"/>
      <c r="F92" s="1"/>
      <c r="G92" s="1"/>
    </row>
    <row r="93" spans="1:7" x14ac:dyDescent="0.25">
      <c r="A93" s="1"/>
      <c r="B93" s="1"/>
      <c r="C93" s="1"/>
      <c r="E93" s="1"/>
      <c r="F93" s="1"/>
      <c r="G93" s="1"/>
    </row>
    <row r="94" spans="1:7" x14ac:dyDescent="0.25">
      <c r="A94" s="1"/>
      <c r="B94" s="1"/>
      <c r="C94" s="1"/>
      <c r="E94" s="1"/>
      <c r="F94" s="1"/>
      <c r="G94" s="1"/>
    </row>
    <row r="95" spans="1:7" x14ac:dyDescent="0.25">
      <c r="A95" s="1"/>
      <c r="B95" s="1"/>
      <c r="C95" s="1"/>
      <c r="E95" s="1"/>
      <c r="F95" s="1"/>
      <c r="G95" s="1"/>
    </row>
    <row r="96" spans="1:7" x14ac:dyDescent="0.25">
      <c r="A96" s="1"/>
      <c r="B96" s="1"/>
      <c r="C96" s="1"/>
      <c r="E96" s="1"/>
      <c r="F96" s="1"/>
      <c r="G96" s="1"/>
    </row>
    <row r="97" spans="1:7" x14ac:dyDescent="0.25">
      <c r="A97" s="1"/>
      <c r="B97" s="1"/>
      <c r="C97" s="1"/>
      <c r="E97" s="1"/>
      <c r="F97" s="1"/>
      <c r="G97" s="1"/>
    </row>
    <row r="98" spans="1:7" x14ac:dyDescent="0.25">
      <c r="A98" s="1"/>
      <c r="B98" s="1"/>
      <c r="C98" s="1"/>
      <c r="E98" s="1"/>
      <c r="F98" s="1"/>
      <c r="G98" s="1"/>
    </row>
    <row r="99" spans="1:7" x14ac:dyDescent="0.25">
      <c r="A99" s="1"/>
      <c r="B99" s="1"/>
      <c r="C99" s="1"/>
      <c r="E99" s="1"/>
      <c r="F99" s="1"/>
      <c r="G99" s="1"/>
    </row>
    <row r="100" spans="1:7" x14ac:dyDescent="0.25">
      <c r="A100" s="1"/>
      <c r="B100" s="1"/>
      <c r="C100" s="1"/>
      <c r="E100" s="1"/>
      <c r="F100" s="1"/>
      <c r="G100" s="1"/>
    </row>
    <row r="101" spans="1:7" x14ac:dyDescent="0.25">
      <c r="A101" s="1"/>
      <c r="B101" s="1"/>
      <c r="C101" s="1"/>
      <c r="E101" s="1"/>
      <c r="F101" s="1"/>
      <c r="G101" s="1"/>
    </row>
    <row r="102" spans="1:7" x14ac:dyDescent="0.25">
      <c r="A102" s="1"/>
      <c r="B102" s="1"/>
      <c r="C102" s="1"/>
      <c r="E102" s="1"/>
      <c r="F102" s="1"/>
      <c r="G102" s="1"/>
    </row>
    <row r="103" spans="1:7" x14ac:dyDescent="0.25">
      <c r="A103" s="1"/>
      <c r="B103" s="1"/>
      <c r="C103" s="1"/>
      <c r="E103" s="1"/>
      <c r="F103" s="1"/>
      <c r="G103" s="1"/>
    </row>
    <row r="104" spans="1:7" x14ac:dyDescent="0.25">
      <c r="A104" s="1"/>
      <c r="B104" s="1"/>
      <c r="C104" s="1"/>
      <c r="E104" s="1"/>
      <c r="F104" s="1"/>
      <c r="G104" s="1"/>
    </row>
    <row r="105" spans="1:7" x14ac:dyDescent="0.25">
      <c r="A105" s="1"/>
      <c r="B105" s="1"/>
      <c r="C105" s="1"/>
      <c r="E105" s="1"/>
      <c r="F105" s="1"/>
      <c r="G105" s="1"/>
    </row>
    <row r="106" spans="1:7" x14ac:dyDescent="0.25">
      <c r="A106" s="1"/>
      <c r="B106" s="1"/>
      <c r="C106" s="1"/>
      <c r="E106" s="1"/>
      <c r="F106" s="1"/>
      <c r="G106" s="1"/>
    </row>
    <row r="107" spans="1:7" x14ac:dyDescent="0.25">
      <c r="A107" s="1"/>
      <c r="B107" s="1"/>
      <c r="C107" s="1"/>
      <c r="E107" s="1"/>
      <c r="F107" s="1"/>
      <c r="G107" s="1"/>
    </row>
    <row r="108" spans="1:7" x14ac:dyDescent="0.25">
      <c r="A108" s="1"/>
      <c r="B108" s="1"/>
      <c r="C108" s="1"/>
      <c r="E108" s="1"/>
      <c r="F108" s="1"/>
      <c r="G108" s="1"/>
    </row>
    <row r="109" spans="1:7" x14ac:dyDescent="0.25">
      <c r="A109" s="1"/>
      <c r="B109" s="1"/>
      <c r="C109" s="1"/>
      <c r="E109" s="1"/>
      <c r="F109" s="1"/>
      <c r="G109" s="1"/>
    </row>
    <row r="110" spans="1:7" x14ac:dyDescent="0.25">
      <c r="A110" s="1"/>
      <c r="B110" s="1"/>
      <c r="C110" s="1"/>
      <c r="E110" s="1"/>
      <c r="F110" s="1"/>
      <c r="G110" s="1"/>
    </row>
    <row r="111" spans="1:7" x14ac:dyDescent="0.25">
      <c r="A111" s="1"/>
      <c r="B111" s="1"/>
      <c r="C111" s="1"/>
      <c r="E111" s="1"/>
      <c r="F111" s="1"/>
      <c r="G111" s="1"/>
    </row>
    <row r="112" spans="1:7" x14ac:dyDescent="0.25">
      <c r="A112" s="1"/>
      <c r="B112" s="1"/>
      <c r="C112" s="1"/>
      <c r="E112" s="1"/>
      <c r="F112" s="1"/>
      <c r="G112" s="1"/>
    </row>
    <row r="113" spans="1:7" x14ac:dyDescent="0.25">
      <c r="A113" s="1"/>
      <c r="B113" s="1"/>
      <c r="C113" s="1"/>
      <c r="E113" s="1"/>
      <c r="F113" s="1"/>
      <c r="G113" s="1"/>
    </row>
    <row r="114" spans="1:7" x14ac:dyDescent="0.25">
      <c r="A114" s="1"/>
      <c r="B114" s="1"/>
      <c r="C114" s="1"/>
      <c r="E114" s="1"/>
      <c r="F114" s="1"/>
      <c r="G114" s="1"/>
    </row>
    <row r="115" spans="1:7" x14ac:dyDescent="0.25">
      <c r="A115" s="1"/>
      <c r="B115" s="1"/>
      <c r="C115" s="1"/>
      <c r="E115" s="1"/>
      <c r="F115" s="1"/>
      <c r="G115" s="1"/>
    </row>
    <row r="116" spans="1:7" x14ac:dyDescent="0.25">
      <c r="A116" s="1"/>
      <c r="B116" s="1"/>
      <c r="C116" s="1"/>
      <c r="E116" s="1"/>
      <c r="F116" s="1"/>
      <c r="G116" s="1"/>
    </row>
    <row r="117" spans="1:7" x14ac:dyDescent="0.25">
      <c r="A117" s="1"/>
      <c r="B117" s="1"/>
      <c r="C117" s="1"/>
      <c r="E117" s="1"/>
      <c r="F117" s="1"/>
      <c r="G117" s="1"/>
    </row>
    <row r="118" spans="1:7" x14ac:dyDescent="0.25">
      <c r="A118" s="1"/>
      <c r="B118" s="1"/>
      <c r="C118" s="1"/>
      <c r="E118" s="1"/>
      <c r="F118" s="1"/>
      <c r="G118" s="1"/>
    </row>
    <row r="119" spans="1:7" x14ac:dyDescent="0.25">
      <c r="A119" s="1"/>
      <c r="B119" s="1"/>
      <c r="C119" s="1"/>
      <c r="E119" s="1"/>
      <c r="F119" s="1"/>
      <c r="G119" s="1"/>
    </row>
    <row r="120" spans="1:7" x14ac:dyDescent="0.25">
      <c r="A120" s="1"/>
      <c r="B120" s="1"/>
      <c r="C120" s="1"/>
      <c r="E120" s="1"/>
      <c r="F120" s="1"/>
      <c r="G120" s="1"/>
    </row>
    <row r="121" spans="1:7" x14ac:dyDescent="0.25">
      <c r="A121" s="1"/>
      <c r="B121" s="1"/>
      <c r="C121" s="1"/>
      <c r="E121" s="1"/>
      <c r="F121" s="1"/>
      <c r="G121" s="1"/>
    </row>
    <row r="122" spans="1:7" x14ac:dyDescent="0.25">
      <c r="A122" s="1"/>
      <c r="B122" s="1"/>
      <c r="C122" s="1"/>
      <c r="E122" s="1"/>
      <c r="F122" s="1"/>
      <c r="G122" s="1"/>
    </row>
    <row r="123" spans="1:7" x14ac:dyDescent="0.25">
      <c r="A123" s="1"/>
      <c r="B123" s="1"/>
      <c r="C123" s="1"/>
      <c r="E123" s="1"/>
      <c r="F123" s="1"/>
      <c r="G123" s="1"/>
    </row>
    <row r="124" spans="1:7" x14ac:dyDescent="0.25">
      <c r="A124" s="1"/>
      <c r="B124" s="1"/>
      <c r="C124" s="1"/>
      <c r="E124" s="1"/>
      <c r="F124" s="1"/>
      <c r="G124" s="1"/>
    </row>
    <row r="125" spans="1:7" x14ac:dyDescent="0.25">
      <c r="A125" s="1"/>
      <c r="B125" s="1"/>
      <c r="C125" s="1"/>
      <c r="E125" s="1"/>
      <c r="F125" s="1"/>
      <c r="G125" s="1"/>
    </row>
    <row r="126" spans="1:7" x14ac:dyDescent="0.25">
      <c r="A126" s="1"/>
      <c r="B126" s="1"/>
      <c r="C126" s="1"/>
      <c r="E126" s="1"/>
      <c r="F126" s="1"/>
      <c r="G126" s="1"/>
    </row>
    <row r="127" spans="1:7" x14ac:dyDescent="0.25">
      <c r="A127" s="1"/>
      <c r="B127" s="1"/>
      <c r="C127" s="1"/>
      <c r="E127" s="1"/>
      <c r="F127" s="1"/>
      <c r="G127" s="1"/>
    </row>
    <row r="128" spans="1:7" x14ac:dyDescent="0.25">
      <c r="A128" s="1"/>
      <c r="B128" s="1"/>
      <c r="C128" s="1"/>
      <c r="E128" s="1"/>
      <c r="F128" s="1"/>
      <c r="G128" s="1"/>
    </row>
    <row r="129" spans="1:7" x14ac:dyDescent="0.25">
      <c r="A129" s="1"/>
      <c r="B129" s="1"/>
      <c r="C129" s="1"/>
      <c r="E129" s="1"/>
      <c r="F129" s="1"/>
      <c r="G129" s="1"/>
    </row>
    <row r="130" spans="1:7" x14ac:dyDescent="0.25">
      <c r="A130" s="1"/>
      <c r="B130" s="1"/>
      <c r="C130" s="1"/>
      <c r="E130" s="1"/>
      <c r="F130" s="1"/>
      <c r="G130" s="1"/>
    </row>
    <row r="131" spans="1:7" x14ac:dyDescent="0.25">
      <c r="A131" s="1"/>
      <c r="B131" s="1"/>
      <c r="C131" s="1"/>
      <c r="E131" s="1"/>
      <c r="F131" s="1"/>
      <c r="G131" s="1"/>
    </row>
    <row r="132" spans="1:7" x14ac:dyDescent="0.25">
      <c r="A132" s="1"/>
      <c r="B132" s="1"/>
      <c r="C132" s="1"/>
      <c r="E132" s="1"/>
      <c r="F132" s="1"/>
      <c r="G132" s="1"/>
    </row>
    <row r="133" spans="1:7" x14ac:dyDescent="0.25">
      <c r="A133" s="1"/>
      <c r="B133" s="1"/>
      <c r="C133" s="1"/>
      <c r="E133" s="1"/>
      <c r="F133" s="1"/>
      <c r="G133" s="1"/>
    </row>
    <row r="134" spans="1:7" x14ac:dyDescent="0.25">
      <c r="A134" s="1"/>
      <c r="B134" s="1"/>
      <c r="C134" s="1"/>
      <c r="E134" s="1"/>
      <c r="F134" s="1"/>
      <c r="G134" s="1"/>
    </row>
    <row r="135" spans="1:7" x14ac:dyDescent="0.25">
      <c r="A135" s="1"/>
      <c r="B135" s="1"/>
      <c r="C135" s="1"/>
      <c r="E135" s="1"/>
      <c r="F135" s="1"/>
      <c r="G135" s="1"/>
    </row>
    <row r="136" spans="1:7" x14ac:dyDescent="0.25">
      <c r="A136" s="1"/>
      <c r="B136" s="1"/>
      <c r="C136" s="1"/>
      <c r="E136" s="1"/>
      <c r="F136" s="1"/>
      <c r="G136" s="1"/>
    </row>
    <row r="137" spans="1:7" x14ac:dyDescent="0.25">
      <c r="A137" s="1"/>
      <c r="B137" s="1"/>
      <c r="C137" s="1"/>
      <c r="E137" s="1"/>
      <c r="F137" s="1"/>
      <c r="G137" s="1"/>
    </row>
    <row r="138" spans="1:7" x14ac:dyDescent="0.25">
      <c r="A138" s="1"/>
      <c r="B138" s="1"/>
      <c r="C138" s="1"/>
      <c r="E138" s="1"/>
      <c r="F138" s="1"/>
      <c r="G138" s="1"/>
    </row>
    <row r="139" spans="1:7" x14ac:dyDescent="0.25">
      <c r="A139" s="1"/>
      <c r="B139" s="1"/>
      <c r="C139" s="1"/>
      <c r="E139" s="1"/>
      <c r="F139" s="1"/>
      <c r="G139" s="1"/>
    </row>
    <row r="140" spans="1:7" x14ac:dyDescent="0.25">
      <c r="A140" s="1"/>
      <c r="B140" s="1"/>
      <c r="C140" s="1"/>
      <c r="E140" s="1"/>
      <c r="F140" s="1"/>
      <c r="G140" s="1"/>
    </row>
    <row r="141" spans="1:7" x14ac:dyDescent="0.25">
      <c r="A141" s="1"/>
      <c r="B141" s="1"/>
      <c r="C141" s="1"/>
      <c r="E141" s="1"/>
      <c r="F141" s="1"/>
      <c r="G141" s="1"/>
    </row>
    <row r="142" spans="1:7" x14ac:dyDescent="0.25">
      <c r="A142" s="1"/>
      <c r="B142" s="1"/>
      <c r="C142" s="1"/>
      <c r="E142" s="1"/>
      <c r="F142" s="1"/>
      <c r="G142" s="1"/>
    </row>
    <row r="143" spans="1:7" x14ac:dyDescent="0.25">
      <c r="A143" s="1"/>
      <c r="B143" s="1"/>
      <c r="C143" s="1"/>
      <c r="E143" s="1"/>
      <c r="F143" s="1"/>
      <c r="G143" s="1"/>
    </row>
    <row r="144" spans="1:7" x14ac:dyDescent="0.25">
      <c r="A144" s="1"/>
      <c r="B144" s="1"/>
      <c r="C144" s="1"/>
      <c r="E144" s="1"/>
      <c r="F144" s="1"/>
      <c r="G144" s="1"/>
    </row>
    <row r="145" spans="1:7" x14ac:dyDescent="0.25">
      <c r="A145" s="1"/>
      <c r="B145" s="1"/>
      <c r="C145" s="1"/>
      <c r="E145" s="1"/>
      <c r="F145" s="1"/>
      <c r="G145" s="1"/>
    </row>
    <row r="146" spans="1:7" x14ac:dyDescent="0.25">
      <c r="A146" s="1"/>
      <c r="B146" s="1"/>
      <c r="C146" s="1"/>
      <c r="E146" s="1"/>
      <c r="F146" s="1"/>
      <c r="G146" s="1"/>
    </row>
    <row r="147" spans="1:7" x14ac:dyDescent="0.25">
      <c r="A147" s="1"/>
      <c r="B147" s="1"/>
      <c r="C147" s="1"/>
      <c r="E147" s="1"/>
      <c r="F147" s="1"/>
      <c r="G147" s="1"/>
    </row>
    <row r="148" spans="1:7" x14ac:dyDescent="0.25">
      <c r="A148" s="1"/>
      <c r="B148" s="1"/>
      <c r="C148" s="1"/>
      <c r="E148" s="1"/>
      <c r="F148" s="1"/>
      <c r="G148" s="1"/>
    </row>
    <row r="149" spans="1:7" x14ac:dyDescent="0.25">
      <c r="A149" s="1"/>
      <c r="B149" s="1"/>
      <c r="C149" s="1"/>
      <c r="E149" s="1"/>
      <c r="F149" s="1"/>
      <c r="G149" s="1"/>
    </row>
    <row r="150" spans="1:7" x14ac:dyDescent="0.25">
      <c r="A150" s="1"/>
      <c r="B150" s="1"/>
      <c r="C150" s="1"/>
      <c r="E150" s="1"/>
      <c r="F150" s="1"/>
      <c r="G150" s="1"/>
    </row>
    <row r="151" spans="1:7" x14ac:dyDescent="0.25">
      <c r="A151" s="1"/>
      <c r="B151" s="1"/>
      <c r="C151" s="1"/>
      <c r="E151" s="1"/>
      <c r="F151" s="1"/>
      <c r="G151" s="1"/>
    </row>
    <row r="152" spans="1:7" x14ac:dyDescent="0.25">
      <c r="A152" s="1"/>
      <c r="B152" s="1"/>
      <c r="C152" s="1"/>
      <c r="E152" s="1"/>
      <c r="F152" s="1"/>
      <c r="G152" s="1"/>
    </row>
    <row r="153" spans="1:7" x14ac:dyDescent="0.25">
      <c r="A153" s="1"/>
      <c r="B153" s="1"/>
      <c r="C153" s="1"/>
      <c r="E153" s="1"/>
      <c r="F153" s="1"/>
      <c r="G153" s="1"/>
    </row>
    <row r="154" spans="1:7" x14ac:dyDescent="0.25">
      <c r="A154" s="1"/>
      <c r="B154" s="1"/>
      <c r="C154" s="1"/>
      <c r="E154" s="1"/>
      <c r="F154" s="1"/>
      <c r="G154" s="1"/>
    </row>
    <row r="155" spans="1:7" x14ac:dyDescent="0.25">
      <c r="A155" s="1"/>
      <c r="B155" s="1"/>
      <c r="C155" s="1"/>
      <c r="E155" s="1"/>
      <c r="F155" s="1"/>
      <c r="G155" s="1"/>
    </row>
    <row r="156" spans="1:7" x14ac:dyDescent="0.25">
      <c r="A156" s="1"/>
      <c r="B156" s="1"/>
      <c r="C156" s="1"/>
      <c r="E156" s="1"/>
      <c r="F156" s="1"/>
      <c r="G156" s="1"/>
    </row>
    <row r="157" spans="1:7" x14ac:dyDescent="0.25">
      <c r="A157" s="1"/>
      <c r="B157" s="1"/>
      <c r="C157" s="1"/>
      <c r="E157" s="1"/>
      <c r="F157" s="1"/>
      <c r="G157" s="1"/>
    </row>
    <row r="158" spans="1:7" x14ac:dyDescent="0.25">
      <c r="A158" s="1"/>
      <c r="B158" s="1"/>
      <c r="C158" s="1"/>
      <c r="E158" s="1"/>
      <c r="F158" s="1"/>
      <c r="G158" s="1"/>
    </row>
    <row r="159" spans="1:7" x14ac:dyDescent="0.25">
      <c r="A159" s="1"/>
      <c r="B159" s="1"/>
      <c r="C159" s="1"/>
      <c r="E159" s="1"/>
      <c r="F159" s="1"/>
      <c r="G159" s="1"/>
    </row>
    <row r="160" spans="1:7" x14ac:dyDescent="0.25">
      <c r="A160" s="1"/>
      <c r="B160" s="1"/>
      <c r="C160" s="1"/>
      <c r="E160" s="1"/>
      <c r="F160" s="1"/>
      <c r="G160" s="1"/>
    </row>
    <row r="161" spans="1:7" x14ac:dyDescent="0.25">
      <c r="A161" s="1"/>
      <c r="B161" s="1"/>
      <c r="C161" s="1"/>
      <c r="E161" s="1"/>
      <c r="F161" s="1"/>
      <c r="G161" s="1"/>
    </row>
    <row r="162" spans="1:7" x14ac:dyDescent="0.25">
      <c r="A162" s="1"/>
      <c r="B162" s="1"/>
      <c r="C162" s="1"/>
      <c r="E162" s="1"/>
      <c r="F162" s="1"/>
      <c r="G162" s="1"/>
    </row>
    <row r="163" spans="1:7" x14ac:dyDescent="0.25">
      <c r="A163" s="1"/>
      <c r="B163" s="1"/>
      <c r="C163" s="1"/>
      <c r="E163" s="1"/>
      <c r="F163" s="1"/>
      <c r="G163" s="1"/>
    </row>
    <row r="164" spans="1:7" x14ac:dyDescent="0.25">
      <c r="A164" s="1"/>
      <c r="B164" s="1"/>
      <c r="C164" s="1"/>
      <c r="E164" s="1"/>
      <c r="F164" s="1"/>
      <c r="G164" s="1"/>
    </row>
    <row r="165" spans="1:7" x14ac:dyDescent="0.25">
      <c r="A165" s="1"/>
      <c r="B165" s="1"/>
      <c r="C165" s="1"/>
      <c r="E165" s="1"/>
      <c r="F165" s="1"/>
      <c r="G165" s="1"/>
    </row>
    <row r="166" spans="1:7" x14ac:dyDescent="0.25">
      <c r="A166" s="1"/>
      <c r="B166" s="1"/>
      <c r="C166" s="1"/>
      <c r="E166" s="1"/>
      <c r="F166" s="1"/>
      <c r="G166" s="1"/>
    </row>
    <row r="167" spans="1:7" x14ac:dyDescent="0.25">
      <c r="A167" s="1"/>
      <c r="B167" s="1"/>
      <c r="C167" s="1"/>
      <c r="E167" s="1"/>
      <c r="F167" s="1"/>
      <c r="G167" s="1"/>
    </row>
    <row r="168" spans="1:7" x14ac:dyDescent="0.25">
      <c r="A168" s="1"/>
      <c r="B168" s="1"/>
      <c r="C168" s="1"/>
      <c r="E168" s="1"/>
      <c r="F168" s="1"/>
      <c r="G168" s="1"/>
    </row>
    <row r="169" spans="1:7" x14ac:dyDescent="0.25">
      <c r="A169" s="1"/>
      <c r="B169" s="1"/>
      <c r="C169" s="1"/>
      <c r="E169" s="1"/>
      <c r="F169" s="1"/>
      <c r="G169" s="1"/>
    </row>
    <row r="170" spans="1:7" x14ac:dyDescent="0.25">
      <c r="A170" s="1"/>
      <c r="B170" s="1"/>
      <c r="C170" s="1"/>
      <c r="E170" s="1"/>
      <c r="F170" s="1"/>
      <c r="G170" s="1"/>
    </row>
    <row r="171" spans="1:7" x14ac:dyDescent="0.25">
      <c r="A171" s="1"/>
      <c r="B171" s="1"/>
      <c r="C171" s="1"/>
      <c r="E171" s="1"/>
      <c r="F171" s="1"/>
      <c r="G171" s="1"/>
    </row>
    <row r="172" spans="1:7" x14ac:dyDescent="0.25">
      <c r="A172" s="1"/>
      <c r="B172" s="1"/>
      <c r="C172" s="1"/>
      <c r="E172" s="1"/>
      <c r="F172" s="1"/>
      <c r="G172" s="1"/>
    </row>
    <row r="173" spans="1:7" x14ac:dyDescent="0.25">
      <c r="A173" s="1"/>
      <c r="B173" s="1"/>
      <c r="C173" s="1"/>
      <c r="E173" s="1"/>
      <c r="F173" s="1"/>
      <c r="G173" s="1"/>
    </row>
    <row r="174" spans="1:7" x14ac:dyDescent="0.25">
      <c r="A174" s="1"/>
      <c r="B174" s="1"/>
      <c r="C174" s="1"/>
      <c r="E174" s="1"/>
      <c r="F174" s="1"/>
      <c r="G174" s="1"/>
    </row>
    <row r="175" spans="1:7" x14ac:dyDescent="0.25">
      <c r="A175" s="1"/>
      <c r="B175" s="1"/>
      <c r="C175" s="1"/>
      <c r="E175" s="1"/>
      <c r="F175" s="1"/>
      <c r="G175" s="1"/>
    </row>
    <row r="176" spans="1:7" x14ac:dyDescent="0.25">
      <c r="A176" s="1"/>
      <c r="B176" s="1"/>
      <c r="C176" s="1"/>
      <c r="E176" s="1"/>
      <c r="F176" s="1"/>
      <c r="G176" s="1"/>
    </row>
    <row r="177" spans="1:7" x14ac:dyDescent="0.25">
      <c r="A177" s="1"/>
      <c r="B177" s="1"/>
      <c r="C177" s="1"/>
      <c r="E177" s="1"/>
      <c r="F177" s="1"/>
      <c r="G177" s="1"/>
    </row>
    <row r="178" spans="1:7" x14ac:dyDescent="0.25">
      <c r="A178" s="1"/>
      <c r="B178" s="1"/>
      <c r="C178" s="1"/>
      <c r="E178" s="1"/>
      <c r="F178" s="1"/>
      <c r="G178" s="1"/>
    </row>
    <row r="179" spans="1:7" x14ac:dyDescent="0.25">
      <c r="A179" s="1"/>
      <c r="B179" s="1"/>
      <c r="C179" s="1"/>
      <c r="E179" s="1"/>
      <c r="F179" s="1"/>
      <c r="G179" s="1"/>
    </row>
    <row r="180" spans="1:7" x14ac:dyDescent="0.25">
      <c r="A180" s="1"/>
      <c r="B180" s="1"/>
      <c r="C180" s="1"/>
      <c r="E180" s="1"/>
      <c r="F180" s="1"/>
      <c r="G180" s="1"/>
    </row>
    <row r="181" spans="1:7" x14ac:dyDescent="0.25">
      <c r="A181" s="1"/>
      <c r="B181" s="1"/>
      <c r="C181" s="1"/>
      <c r="E181" s="1"/>
      <c r="F181" s="1"/>
      <c r="G181" s="1"/>
    </row>
    <row r="182" spans="1:7" x14ac:dyDescent="0.25">
      <c r="A182" s="1"/>
      <c r="B182" s="1"/>
      <c r="C182" s="1"/>
      <c r="E182" s="1"/>
      <c r="F182" s="1"/>
      <c r="G182" s="1"/>
    </row>
    <row r="183" spans="1:7" x14ac:dyDescent="0.25">
      <c r="A183" s="1"/>
      <c r="B183" s="1"/>
      <c r="C183" s="1"/>
      <c r="E183" s="1"/>
      <c r="F183" s="1"/>
      <c r="G183" s="1"/>
    </row>
    <row r="184" spans="1:7" x14ac:dyDescent="0.25">
      <c r="A184" s="1"/>
      <c r="B184" s="1"/>
      <c r="C184" s="1"/>
      <c r="E184" s="1"/>
      <c r="F184" s="1"/>
      <c r="G184" s="1"/>
    </row>
    <row r="185" spans="1:7" x14ac:dyDescent="0.25">
      <c r="A185" s="1"/>
      <c r="B185" s="1"/>
      <c r="C185" s="1"/>
      <c r="E185" s="1"/>
      <c r="F185" s="1"/>
      <c r="G185" s="1"/>
    </row>
    <row r="186" spans="1:7" x14ac:dyDescent="0.25">
      <c r="A186" s="1"/>
      <c r="B186" s="1"/>
      <c r="C186" s="1"/>
      <c r="E186" s="1"/>
      <c r="F186" s="1"/>
      <c r="G186" s="1"/>
    </row>
    <row r="187" spans="1:7" x14ac:dyDescent="0.25">
      <c r="A187" s="1"/>
      <c r="B187" s="1"/>
      <c r="C187" s="1"/>
      <c r="E187" s="1"/>
      <c r="F187" s="1"/>
      <c r="G187" s="1"/>
    </row>
    <row r="188" spans="1:7" x14ac:dyDescent="0.25">
      <c r="A188" s="1"/>
      <c r="B188" s="1"/>
      <c r="C188" s="1"/>
      <c r="E188" s="1"/>
      <c r="F188" s="1"/>
      <c r="G188" s="1"/>
    </row>
    <row r="189" spans="1:7" x14ac:dyDescent="0.25">
      <c r="A189" s="1"/>
      <c r="B189" s="1"/>
      <c r="C189" s="1"/>
      <c r="E189" s="1"/>
      <c r="F189" s="1"/>
      <c r="G189" s="1"/>
    </row>
    <row r="190" spans="1:7" x14ac:dyDescent="0.25">
      <c r="A190" s="1"/>
      <c r="B190" s="1"/>
      <c r="C190" s="1"/>
      <c r="E190" s="1"/>
      <c r="F190" s="1"/>
      <c r="G190" s="1"/>
    </row>
    <row r="191" spans="1:7" x14ac:dyDescent="0.25">
      <c r="A191" s="1"/>
      <c r="B191" s="1"/>
      <c r="C191" s="1"/>
      <c r="E191" s="1"/>
      <c r="F191" s="1"/>
      <c r="G191" s="1"/>
    </row>
    <row r="192" spans="1:7" x14ac:dyDescent="0.25">
      <c r="A192" s="1"/>
      <c r="B192" s="1"/>
      <c r="C192" s="1"/>
      <c r="E192" s="1"/>
      <c r="F192" s="1"/>
      <c r="G192" s="1"/>
    </row>
    <row r="193" spans="1:7" x14ac:dyDescent="0.25">
      <c r="A193" s="1"/>
      <c r="B193" s="1"/>
      <c r="C193" s="1"/>
      <c r="E193" s="1"/>
      <c r="F193" s="1"/>
      <c r="G193" s="1"/>
    </row>
    <row r="194" spans="1:7" x14ac:dyDescent="0.25">
      <c r="A194" s="1"/>
      <c r="B194" s="1"/>
      <c r="C194" s="1"/>
      <c r="E194" s="1"/>
      <c r="F194" s="1"/>
      <c r="G194" s="1"/>
    </row>
    <row r="195" spans="1:7" x14ac:dyDescent="0.25">
      <c r="A195" s="1"/>
      <c r="B195" s="1"/>
      <c r="C195" s="1"/>
      <c r="E195" s="1"/>
      <c r="F195" s="1"/>
      <c r="G195" s="1"/>
    </row>
    <row r="196" spans="1:7" x14ac:dyDescent="0.25">
      <c r="A196" s="1"/>
      <c r="B196" s="1"/>
      <c r="C196" s="1"/>
      <c r="E196" s="1"/>
      <c r="F196" s="1"/>
      <c r="G196" s="1"/>
    </row>
    <row r="197" spans="1:7" x14ac:dyDescent="0.25">
      <c r="A197" s="1"/>
      <c r="B197" s="1"/>
      <c r="C197" s="1"/>
      <c r="E197" s="1"/>
      <c r="F197" s="1"/>
      <c r="G197" s="1"/>
    </row>
    <row r="198" spans="1:7" x14ac:dyDescent="0.25">
      <c r="A198" s="1"/>
      <c r="B198" s="1"/>
      <c r="C198" s="1"/>
      <c r="E198" s="1"/>
      <c r="F198" s="1"/>
      <c r="G198" s="1"/>
    </row>
    <row r="199" spans="1:7" x14ac:dyDescent="0.25">
      <c r="A199" s="1"/>
      <c r="B199" s="1"/>
      <c r="C199" s="1"/>
      <c r="E199" s="1"/>
      <c r="F199" s="1"/>
      <c r="G199" s="1"/>
    </row>
    <row r="200" spans="1:7" x14ac:dyDescent="0.25">
      <c r="A200" s="1"/>
      <c r="B200" s="1"/>
      <c r="C200" s="1"/>
      <c r="E200" s="1"/>
      <c r="F200" s="1"/>
      <c r="G200" s="1"/>
    </row>
    <row r="201" spans="1:7" x14ac:dyDescent="0.25">
      <c r="A201" s="1"/>
      <c r="B201" s="1"/>
      <c r="C201" s="1"/>
      <c r="E201" s="1"/>
      <c r="F201" s="1"/>
      <c r="G201" s="1"/>
    </row>
    <row r="202" spans="1:7" x14ac:dyDescent="0.25">
      <c r="A202" s="1"/>
      <c r="B202" s="1"/>
      <c r="C202" s="1"/>
      <c r="E202" s="1"/>
      <c r="F202" s="1"/>
      <c r="G202" s="1"/>
    </row>
    <row r="203" spans="1:7" x14ac:dyDescent="0.25">
      <c r="A203" s="1"/>
      <c r="B203" s="1"/>
      <c r="C203" s="1"/>
      <c r="E203" s="1"/>
      <c r="F203" s="1"/>
      <c r="G203" s="1"/>
    </row>
    <row r="204" spans="1:7" x14ac:dyDescent="0.25">
      <c r="A204" s="1"/>
      <c r="B204" s="1"/>
      <c r="C204" s="1"/>
      <c r="E204" s="1"/>
      <c r="F204" s="1"/>
      <c r="G204" s="1"/>
    </row>
    <row r="205" spans="1:7" x14ac:dyDescent="0.25">
      <c r="A205" s="1"/>
      <c r="B205" s="1"/>
      <c r="C205" s="1"/>
      <c r="E205" s="1"/>
      <c r="F205" s="1"/>
      <c r="G205" s="1"/>
    </row>
    <row r="206" spans="1:7" x14ac:dyDescent="0.25">
      <c r="A206" s="1"/>
      <c r="B206" s="1"/>
      <c r="C206" s="1"/>
      <c r="E206" s="1"/>
      <c r="F206" s="1"/>
      <c r="G206" s="1"/>
    </row>
    <row r="207" spans="1:7" x14ac:dyDescent="0.25">
      <c r="A207" s="1"/>
      <c r="B207" s="1"/>
      <c r="C207" s="1"/>
      <c r="E207" s="1"/>
      <c r="F207" s="1"/>
      <c r="G207" s="1"/>
    </row>
    <row r="208" spans="1:7" x14ac:dyDescent="0.25">
      <c r="A208" s="1"/>
      <c r="B208" s="1"/>
      <c r="C208" s="1"/>
      <c r="E208" s="1"/>
      <c r="F208" s="1"/>
      <c r="G208" s="1"/>
    </row>
    <row r="209" spans="1:7" x14ac:dyDescent="0.25">
      <c r="A209" s="1"/>
      <c r="B209" s="1"/>
      <c r="C209" s="1"/>
      <c r="E209" s="1"/>
      <c r="F209" s="1"/>
      <c r="G209" s="1"/>
    </row>
    <row r="210" spans="1:7" x14ac:dyDescent="0.25">
      <c r="A210" s="1"/>
      <c r="B210" s="1"/>
      <c r="C210" s="1"/>
      <c r="E210" s="1"/>
      <c r="F210" s="1"/>
      <c r="G210" s="1"/>
    </row>
    <row r="211" spans="1:7" x14ac:dyDescent="0.25">
      <c r="A211" s="1"/>
      <c r="B211" s="1"/>
      <c r="C211" s="1"/>
      <c r="E211" s="1"/>
      <c r="F211" s="1"/>
      <c r="G211" s="1"/>
    </row>
    <row r="212" spans="1:7" x14ac:dyDescent="0.25">
      <c r="A212" s="1"/>
      <c r="B212" s="1"/>
      <c r="C212" s="1"/>
      <c r="E212" s="1"/>
      <c r="F212" s="1"/>
      <c r="G212" s="1"/>
    </row>
    <row r="213" spans="1:7" x14ac:dyDescent="0.25">
      <c r="A213" s="1"/>
      <c r="B213" s="1"/>
      <c r="C213" s="1"/>
      <c r="E213" s="1"/>
      <c r="F213" s="1"/>
      <c r="G213" s="1"/>
    </row>
    <row r="214" spans="1:7" x14ac:dyDescent="0.25">
      <c r="A214" s="1"/>
      <c r="B214" s="1"/>
      <c r="C214" s="1"/>
      <c r="E214" s="1"/>
      <c r="F214" s="1"/>
      <c r="G214" s="1"/>
    </row>
    <row r="215" spans="1:7" x14ac:dyDescent="0.25">
      <c r="A215" s="1"/>
      <c r="B215" s="1"/>
      <c r="C215" s="1"/>
      <c r="E215" s="1"/>
      <c r="F215" s="1"/>
      <c r="G215" s="1"/>
    </row>
    <row r="216" spans="1:7" x14ac:dyDescent="0.25">
      <c r="A216" s="1"/>
      <c r="B216" s="1"/>
      <c r="C216" s="1"/>
      <c r="E216" s="1"/>
      <c r="F216" s="1"/>
      <c r="G216" s="1"/>
    </row>
    <row r="217" spans="1:7" x14ac:dyDescent="0.25">
      <c r="A217" s="1"/>
      <c r="B217" s="1"/>
      <c r="C217" s="1"/>
      <c r="E217" s="1"/>
      <c r="F217" s="1"/>
      <c r="G217" s="1"/>
    </row>
    <row r="218" spans="1:7" x14ac:dyDescent="0.25">
      <c r="A218" s="1"/>
      <c r="B218" s="1"/>
      <c r="C218" s="1"/>
      <c r="E218" s="1"/>
      <c r="F218" s="1"/>
      <c r="G218" s="1"/>
    </row>
    <row r="219" spans="1:7" x14ac:dyDescent="0.25">
      <c r="A219" s="1"/>
      <c r="B219" s="1"/>
      <c r="C219" s="1"/>
      <c r="E219" s="1"/>
      <c r="F219" s="1"/>
      <c r="G219" s="1"/>
    </row>
    <row r="220" spans="1:7" x14ac:dyDescent="0.25">
      <c r="A220" s="1"/>
      <c r="B220" s="1"/>
      <c r="C220" s="1"/>
      <c r="E220" s="1"/>
      <c r="F220" s="1"/>
      <c r="G220" s="1"/>
    </row>
    <row r="221" spans="1:7" x14ac:dyDescent="0.25">
      <c r="A221" s="1"/>
      <c r="B221" s="1"/>
      <c r="C221" s="1"/>
      <c r="E221" s="1"/>
      <c r="F221" s="1"/>
      <c r="G221" s="1"/>
    </row>
    <row r="222" spans="1:7" x14ac:dyDescent="0.25">
      <c r="A222" s="1"/>
      <c r="B222" s="1"/>
      <c r="C222" s="1"/>
      <c r="E222" s="1"/>
      <c r="F222" s="1"/>
      <c r="G222" s="1"/>
    </row>
    <row r="223" spans="1:7" x14ac:dyDescent="0.25">
      <c r="A223" s="1"/>
      <c r="B223" s="1"/>
      <c r="C223" s="1"/>
      <c r="E223" s="1"/>
      <c r="F223" s="1"/>
      <c r="G223" s="1"/>
    </row>
    <row r="224" spans="1:7" x14ac:dyDescent="0.25">
      <c r="A224" s="1"/>
      <c r="B224" s="1"/>
      <c r="C224" s="1"/>
      <c r="E224" s="1"/>
      <c r="F224" s="1"/>
      <c r="G224" s="1"/>
    </row>
    <row r="225" spans="1:7" x14ac:dyDescent="0.25">
      <c r="A225" s="1"/>
      <c r="B225" s="1"/>
      <c r="C225" s="1"/>
      <c r="E225" s="1"/>
      <c r="F225" s="1"/>
      <c r="G225" s="1"/>
    </row>
    <row r="226" spans="1:7" x14ac:dyDescent="0.25">
      <c r="A226" s="1"/>
      <c r="B226" s="1"/>
      <c r="C226" s="1"/>
      <c r="E226" s="1"/>
      <c r="F226" s="1"/>
      <c r="G226" s="1"/>
    </row>
    <row r="227" spans="1:7" x14ac:dyDescent="0.25">
      <c r="A227" s="1"/>
      <c r="B227" s="1"/>
      <c r="C227" s="1"/>
      <c r="E227" s="1"/>
      <c r="F227" s="1"/>
      <c r="G227" s="1"/>
    </row>
    <row r="228" spans="1:7" x14ac:dyDescent="0.25">
      <c r="A228" s="1"/>
      <c r="B228" s="1"/>
      <c r="C228" s="1"/>
      <c r="E228" s="1"/>
      <c r="F228" s="1"/>
      <c r="G228" s="1"/>
    </row>
    <row r="229" spans="1:7" x14ac:dyDescent="0.25">
      <c r="A229" s="1"/>
      <c r="B229" s="1"/>
      <c r="C229" s="1"/>
      <c r="E229" s="1"/>
      <c r="F229" s="1"/>
      <c r="G229" s="1"/>
    </row>
    <row r="230" spans="1:7" x14ac:dyDescent="0.25">
      <c r="A230" s="1"/>
      <c r="B230" s="1"/>
      <c r="C230" s="1"/>
      <c r="E230" s="1"/>
      <c r="F230" s="1"/>
      <c r="G230" s="1"/>
    </row>
    <row r="231" spans="1:7" x14ac:dyDescent="0.25">
      <c r="A231" s="1"/>
      <c r="B231" s="1"/>
      <c r="C231" s="1"/>
      <c r="E231" s="1"/>
      <c r="F231" s="1"/>
      <c r="G231" s="1"/>
    </row>
    <row r="232" spans="1:7" x14ac:dyDescent="0.25">
      <c r="A232" s="1"/>
      <c r="B232" s="1"/>
      <c r="C232" s="1"/>
      <c r="E232" s="1"/>
      <c r="F232" s="1"/>
      <c r="G232" s="1"/>
    </row>
    <row r="233" spans="1:7" x14ac:dyDescent="0.25">
      <c r="A233" s="1"/>
      <c r="B233" s="1"/>
      <c r="C233" s="1"/>
      <c r="E233" s="1"/>
      <c r="F233" s="1"/>
      <c r="G233" s="1"/>
    </row>
    <row r="234" spans="1:7" x14ac:dyDescent="0.25">
      <c r="A234" s="1"/>
      <c r="B234" s="1"/>
      <c r="C234" s="1"/>
      <c r="E234" s="1"/>
      <c r="F234" s="1"/>
      <c r="G234" s="1"/>
    </row>
    <row r="235" spans="1:7" x14ac:dyDescent="0.25">
      <c r="A235" s="1"/>
      <c r="B235" s="1"/>
      <c r="C235" s="1"/>
      <c r="E235" s="1"/>
      <c r="F235" s="1"/>
      <c r="G235" s="1"/>
    </row>
    <row r="236" spans="1:7" x14ac:dyDescent="0.25">
      <c r="A236" s="1"/>
      <c r="B236" s="1"/>
      <c r="C236" s="1"/>
      <c r="E236" s="1"/>
      <c r="F236" s="1"/>
      <c r="G236" s="1"/>
    </row>
    <row r="237" spans="1:7" x14ac:dyDescent="0.25">
      <c r="A237" s="1"/>
      <c r="B237" s="1"/>
      <c r="C237" s="1"/>
      <c r="E237" s="1"/>
      <c r="F237" s="1"/>
      <c r="G237" s="1"/>
    </row>
    <row r="238" spans="1:7" x14ac:dyDescent="0.25">
      <c r="A238" s="1"/>
      <c r="B238" s="1"/>
      <c r="C238" s="1"/>
      <c r="E238" s="1"/>
      <c r="F238" s="1"/>
      <c r="G238" s="1"/>
    </row>
    <row r="239" spans="1:7" x14ac:dyDescent="0.25">
      <c r="A239" s="1"/>
      <c r="B239" s="1"/>
      <c r="C239" s="1"/>
      <c r="E239" s="1"/>
      <c r="F239" s="1"/>
      <c r="G239" s="1"/>
    </row>
    <row r="240" spans="1:7" x14ac:dyDescent="0.25">
      <c r="A240" s="1"/>
      <c r="B240" s="1"/>
      <c r="C240" s="1"/>
      <c r="E240" s="1"/>
      <c r="F240" s="1"/>
      <c r="G240" s="1"/>
    </row>
    <row r="241" spans="1:7" x14ac:dyDescent="0.25">
      <c r="A241" s="1"/>
      <c r="B241" s="1"/>
      <c r="C241" s="1"/>
      <c r="E241" s="1"/>
      <c r="F241" s="1"/>
      <c r="G241" s="1"/>
    </row>
    <row r="242" spans="1:7" x14ac:dyDescent="0.25">
      <c r="A242" s="1"/>
      <c r="B242" s="1"/>
      <c r="C242" s="1"/>
      <c r="E242" s="1"/>
      <c r="F242" s="1"/>
      <c r="G242" s="1"/>
    </row>
    <row r="243" spans="1:7" x14ac:dyDescent="0.25">
      <c r="A243" s="1"/>
      <c r="B243" s="1"/>
      <c r="C243" s="1"/>
      <c r="E243" s="1"/>
      <c r="F243" s="1"/>
      <c r="G243" s="1"/>
    </row>
    <row r="244" spans="1:7" x14ac:dyDescent="0.25">
      <c r="A244" s="1"/>
      <c r="B244" s="1"/>
      <c r="C244" s="1"/>
      <c r="E244" s="1"/>
      <c r="F244" s="1"/>
      <c r="G244" s="1"/>
    </row>
    <row r="245" spans="1:7" x14ac:dyDescent="0.25">
      <c r="A245" s="1"/>
      <c r="B245" s="1"/>
      <c r="C245" s="1"/>
      <c r="E245" s="1"/>
      <c r="F245" s="1"/>
      <c r="G245" s="1"/>
    </row>
    <row r="246" spans="1:7" x14ac:dyDescent="0.25">
      <c r="A246" s="1"/>
      <c r="B246" s="1"/>
      <c r="C246" s="1"/>
      <c r="E246" s="1"/>
      <c r="F246" s="1"/>
      <c r="G246" s="1"/>
    </row>
    <row r="247" spans="1:7" x14ac:dyDescent="0.25">
      <c r="A247" s="1"/>
      <c r="B247" s="1"/>
      <c r="C247" s="1"/>
      <c r="E247" s="1"/>
      <c r="F247" s="1"/>
      <c r="G247" s="1"/>
    </row>
    <row r="248" spans="1:7" x14ac:dyDescent="0.25">
      <c r="A248" s="1"/>
      <c r="B248" s="1"/>
      <c r="C248" s="1"/>
      <c r="E248" s="1"/>
      <c r="F248" s="1"/>
      <c r="G248" s="1"/>
    </row>
    <row r="249" spans="1:7" x14ac:dyDescent="0.25">
      <c r="A249" s="1"/>
      <c r="B249" s="1"/>
      <c r="C249" s="1"/>
      <c r="E249" s="1"/>
      <c r="F249" s="1"/>
      <c r="G249" s="1"/>
    </row>
    <row r="250" spans="1:7" x14ac:dyDescent="0.25">
      <c r="A250" s="1"/>
      <c r="B250" s="1"/>
      <c r="C250" s="1"/>
      <c r="E250" s="1"/>
      <c r="F250" s="1"/>
      <c r="G250" s="1"/>
    </row>
    <row r="251" spans="1:7" x14ac:dyDescent="0.25">
      <c r="A251" s="1"/>
      <c r="B251" s="1"/>
      <c r="C251" s="1"/>
      <c r="E251" s="1"/>
      <c r="F251" s="1"/>
      <c r="G251" s="1"/>
    </row>
    <row r="252" spans="1:7" x14ac:dyDescent="0.25">
      <c r="A252" s="1"/>
      <c r="B252" s="1"/>
      <c r="C252" s="1"/>
      <c r="E252" s="1"/>
      <c r="F252" s="1"/>
      <c r="G252" s="1"/>
    </row>
    <row r="253" spans="1:7" x14ac:dyDescent="0.25">
      <c r="A253" s="1"/>
      <c r="B253" s="1"/>
      <c r="C253" s="1"/>
      <c r="E253" s="1"/>
      <c r="F253" s="1"/>
      <c r="G253" s="1"/>
    </row>
    <row r="254" spans="1:7" x14ac:dyDescent="0.25">
      <c r="A254" s="1"/>
      <c r="B254" s="1"/>
      <c r="C254" s="1"/>
      <c r="E254" s="1"/>
      <c r="F254" s="1"/>
      <c r="G254" s="1"/>
    </row>
    <row r="255" spans="1:7" x14ac:dyDescent="0.25">
      <c r="A255" s="1"/>
      <c r="B255" s="1"/>
      <c r="C255" s="1"/>
      <c r="E255" s="1"/>
      <c r="F255" s="1"/>
      <c r="G255" s="1"/>
    </row>
    <row r="256" spans="1:7" x14ac:dyDescent="0.25">
      <c r="A256" s="1"/>
      <c r="B256" s="1"/>
      <c r="C256" s="1"/>
      <c r="E256" s="1"/>
      <c r="F256" s="1"/>
      <c r="G256" s="1"/>
    </row>
    <row r="257" spans="1:7" x14ac:dyDescent="0.25">
      <c r="A257" s="1"/>
      <c r="B257" s="1"/>
      <c r="C257" s="1"/>
      <c r="E257" s="1"/>
      <c r="F257" s="1"/>
      <c r="G257" s="1"/>
    </row>
    <row r="258" spans="1:7" x14ac:dyDescent="0.25">
      <c r="A258" s="1"/>
      <c r="B258" s="1"/>
      <c r="C258" s="1"/>
      <c r="E258" s="1"/>
      <c r="F258" s="1"/>
      <c r="G258" s="1"/>
    </row>
    <row r="259" spans="1:7" x14ac:dyDescent="0.25">
      <c r="A259" s="1"/>
      <c r="B259" s="1"/>
      <c r="C259" s="1"/>
      <c r="E259" s="1"/>
      <c r="F259" s="1"/>
      <c r="G259" s="1"/>
    </row>
    <row r="260" spans="1:7" x14ac:dyDescent="0.25">
      <c r="A260" s="1"/>
      <c r="B260" s="1"/>
      <c r="C260" s="1"/>
      <c r="E260" s="1"/>
      <c r="F260" s="1"/>
      <c r="G260" s="1"/>
    </row>
    <row r="261" spans="1:7" x14ac:dyDescent="0.25">
      <c r="A261" s="1"/>
      <c r="B261" s="1"/>
      <c r="C261" s="1"/>
      <c r="E261" s="1"/>
      <c r="F261" s="1"/>
      <c r="G261" s="1"/>
    </row>
    <row r="262" spans="1:7" x14ac:dyDescent="0.25">
      <c r="A262" s="1"/>
      <c r="B262" s="1"/>
      <c r="C262" s="1"/>
      <c r="E262" s="1"/>
      <c r="F262" s="1"/>
      <c r="G262" s="1"/>
    </row>
    <row r="263" spans="1:7" x14ac:dyDescent="0.25">
      <c r="A263" s="1"/>
      <c r="B263" s="1"/>
      <c r="C263" s="1"/>
      <c r="E263" s="1"/>
      <c r="F263" s="1"/>
      <c r="G263" s="1"/>
    </row>
    <row r="264" spans="1:7" x14ac:dyDescent="0.25">
      <c r="A264" s="1"/>
      <c r="B264" s="1"/>
      <c r="C264" s="1"/>
      <c r="E264" s="1"/>
      <c r="F264" s="1"/>
      <c r="G264" s="1"/>
    </row>
    <row r="265" spans="1:7" x14ac:dyDescent="0.25">
      <c r="A265" s="1"/>
      <c r="B265" s="1"/>
      <c r="C265" s="1"/>
      <c r="E265" s="1"/>
      <c r="F265" s="1"/>
      <c r="G265" s="1"/>
    </row>
    <row r="266" spans="1:7" x14ac:dyDescent="0.25">
      <c r="A266" s="1"/>
      <c r="B266" s="1"/>
      <c r="C266" s="1"/>
      <c r="E266" s="1"/>
      <c r="F266" s="1"/>
      <c r="G266" s="1"/>
    </row>
    <row r="267" spans="1:7" x14ac:dyDescent="0.25">
      <c r="A267" s="1"/>
      <c r="B267" s="1"/>
      <c r="C267" s="1"/>
      <c r="E267" s="1"/>
      <c r="F267" s="1"/>
      <c r="G267" s="1"/>
    </row>
    <row r="268" spans="1:7" x14ac:dyDescent="0.25">
      <c r="A268" s="1"/>
      <c r="B268" s="1"/>
      <c r="C268" s="1"/>
      <c r="E268" s="1"/>
      <c r="F268" s="1"/>
      <c r="G268" s="1"/>
    </row>
    <row r="269" spans="1:7" x14ac:dyDescent="0.25">
      <c r="A269" s="1"/>
      <c r="B269" s="1"/>
      <c r="C269" s="1"/>
      <c r="E269" s="1"/>
      <c r="F269" s="1"/>
      <c r="G269" s="1"/>
    </row>
    <row r="270" spans="1:7" x14ac:dyDescent="0.25">
      <c r="A270" s="1"/>
      <c r="B270" s="1"/>
      <c r="C270" s="1"/>
      <c r="E270" s="1"/>
      <c r="F270" s="1"/>
      <c r="G270" s="1"/>
    </row>
    <row r="271" spans="1:7" x14ac:dyDescent="0.25">
      <c r="A271" s="1"/>
      <c r="B271" s="1"/>
      <c r="C271" s="1"/>
      <c r="E271" s="1"/>
      <c r="F271" s="1"/>
      <c r="G271" s="1"/>
    </row>
    <row r="272" spans="1:7" x14ac:dyDescent="0.25">
      <c r="A272" s="1"/>
      <c r="B272" s="1"/>
      <c r="C272" s="1"/>
      <c r="E272" s="1"/>
      <c r="F272" s="1"/>
      <c r="G272" s="1"/>
    </row>
    <row r="273" spans="1:7" x14ac:dyDescent="0.25">
      <c r="A273" s="1"/>
      <c r="B273" s="1"/>
      <c r="C273" s="1"/>
      <c r="E273" s="1"/>
      <c r="F273" s="1"/>
      <c r="G273" s="1"/>
    </row>
    <row r="274" spans="1:7" x14ac:dyDescent="0.25">
      <c r="A274" s="1"/>
      <c r="B274" s="1"/>
      <c r="C274" s="1"/>
      <c r="E274" s="1"/>
      <c r="F274" s="1"/>
      <c r="G274" s="1"/>
    </row>
    <row r="275" spans="1:7" x14ac:dyDescent="0.25">
      <c r="A275" s="1"/>
      <c r="B275" s="1"/>
      <c r="C275" s="1"/>
      <c r="E275" s="1"/>
      <c r="F275" s="1"/>
      <c r="G275" s="1"/>
    </row>
    <row r="276" spans="1:7" x14ac:dyDescent="0.25">
      <c r="A276" s="1"/>
      <c r="B276" s="1"/>
      <c r="C276" s="1"/>
      <c r="E276" s="1"/>
      <c r="F276" s="1"/>
      <c r="G276" s="1"/>
    </row>
    <row r="277" spans="1:7" x14ac:dyDescent="0.25">
      <c r="A277" s="1"/>
      <c r="B277" s="1"/>
      <c r="C277" s="1"/>
      <c r="E277" s="1"/>
      <c r="F277" s="1"/>
      <c r="G277" s="1"/>
    </row>
    <row r="278" spans="1:7" x14ac:dyDescent="0.25">
      <c r="A278" s="1"/>
      <c r="B278" s="1"/>
      <c r="C278" s="1"/>
      <c r="E278" s="1"/>
      <c r="F278" s="1"/>
      <c r="G278" s="1"/>
    </row>
    <row r="279" spans="1:7" x14ac:dyDescent="0.25">
      <c r="A279" s="1"/>
      <c r="B279" s="1"/>
      <c r="C279" s="1"/>
      <c r="E279" s="1"/>
      <c r="F279" s="1"/>
      <c r="G279" s="1"/>
    </row>
    <row r="280" spans="1:7" x14ac:dyDescent="0.25">
      <c r="A280" s="1"/>
      <c r="B280" s="1"/>
      <c r="C280" s="1"/>
      <c r="E280" s="1"/>
      <c r="F280" s="1"/>
      <c r="G280" s="1"/>
    </row>
    <row r="281" spans="1:7" x14ac:dyDescent="0.25">
      <c r="A281" s="1"/>
      <c r="B281" s="1"/>
      <c r="C281" s="1"/>
      <c r="E281" s="1"/>
      <c r="F281" s="1"/>
      <c r="G281" s="1"/>
    </row>
    <row r="282" spans="1:7" x14ac:dyDescent="0.25">
      <c r="A282" s="1"/>
      <c r="B282" s="1"/>
      <c r="C282" s="1"/>
      <c r="E282" s="1"/>
      <c r="F282" s="1"/>
      <c r="G282" s="1"/>
    </row>
    <row r="283" spans="1:7" x14ac:dyDescent="0.25">
      <c r="A283" s="1"/>
      <c r="B283" s="1"/>
      <c r="C283" s="1"/>
      <c r="E283" s="1"/>
      <c r="F283" s="1"/>
      <c r="G283" s="1"/>
    </row>
    <row r="284" spans="1:7" x14ac:dyDescent="0.25">
      <c r="A284" s="1"/>
      <c r="B284" s="1"/>
      <c r="C284" s="1"/>
      <c r="E284" s="1"/>
      <c r="F284" s="1"/>
      <c r="G284" s="1"/>
    </row>
    <row r="285" spans="1:7" x14ac:dyDescent="0.25">
      <c r="A285" s="1"/>
      <c r="B285" s="1"/>
      <c r="C285" s="1"/>
      <c r="E285" s="1"/>
      <c r="F285" s="1"/>
      <c r="G285" s="1"/>
    </row>
    <row r="286" spans="1:7" x14ac:dyDescent="0.25">
      <c r="A286" s="1"/>
      <c r="B286" s="1"/>
      <c r="C286" s="1"/>
      <c r="E286" s="1"/>
      <c r="F286" s="1"/>
      <c r="G286" s="1"/>
    </row>
    <row r="287" spans="1:7" x14ac:dyDescent="0.25">
      <c r="A287" s="1"/>
      <c r="B287" s="1"/>
      <c r="C287" s="1"/>
      <c r="E287" s="1"/>
      <c r="F287" s="1"/>
      <c r="G287" s="1"/>
    </row>
    <row r="288" spans="1:7" x14ac:dyDescent="0.25">
      <c r="A288" s="1"/>
      <c r="B288" s="1"/>
      <c r="C288" s="1"/>
      <c r="E288" s="1"/>
      <c r="F288" s="1"/>
      <c r="G288" s="1"/>
    </row>
    <row r="289" spans="1:7" x14ac:dyDescent="0.25">
      <c r="A289" s="1"/>
      <c r="B289" s="1"/>
      <c r="C289" s="1"/>
      <c r="E289" s="1"/>
      <c r="F289" s="1"/>
      <c r="G289" s="1"/>
    </row>
    <row r="290" spans="1:7" x14ac:dyDescent="0.25">
      <c r="A290" s="1"/>
      <c r="B290" s="1"/>
      <c r="C290" s="1"/>
      <c r="E290" s="1"/>
      <c r="F290" s="1"/>
      <c r="G290" s="1"/>
    </row>
    <row r="291" spans="1:7" x14ac:dyDescent="0.25">
      <c r="A291" s="1"/>
      <c r="B291" s="1"/>
      <c r="C291" s="1"/>
      <c r="E291" s="1"/>
      <c r="F291" s="1"/>
      <c r="G291" s="1"/>
    </row>
    <row r="292" spans="1:7" x14ac:dyDescent="0.25">
      <c r="A292" s="1"/>
      <c r="B292" s="1"/>
      <c r="C292" s="1"/>
      <c r="E292" s="1"/>
      <c r="F292" s="1"/>
      <c r="G292" s="1"/>
    </row>
    <row r="293" spans="1:7" x14ac:dyDescent="0.25">
      <c r="A293" s="1"/>
      <c r="B293" s="1"/>
      <c r="C293" s="1"/>
      <c r="E293" s="1"/>
      <c r="F293" s="1"/>
      <c r="G293" s="1"/>
    </row>
    <row r="294" spans="1:7" x14ac:dyDescent="0.25">
      <c r="A294" s="1"/>
      <c r="B294" s="1"/>
      <c r="C294" s="1"/>
      <c r="E294" s="1"/>
      <c r="F294" s="1"/>
      <c r="G294" s="1"/>
    </row>
    <row r="295" spans="1:7" x14ac:dyDescent="0.25">
      <c r="A295" s="1"/>
      <c r="B295" s="1"/>
      <c r="C295" s="1"/>
      <c r="E295" s="1"/>
      <c r="F295" s="1"/>
      <c r="G295" s="1"/>
    </row>
    <row r="296" spans="1:7" x14ac:dyDescent="0.25">
      <c r="A296" s="1"/>
      <c r="B296" s="1"/>
      <c r="C296" s="1"/>
      <c r="E296" s="1"/>
      <c r="F296" s="1"/>
      <c r="G296" s="1"/>
    </row>
    <row r="297" spans="1:7" x14ac:dyDescent="0.25">
      <c r="A297" s="1"/>
      <c r="B297" s="1"/>
      <c r="C297" s="1"/>
      <c r="E297" s="1"/>
      <c r="F297" s="1"/>
      <c r="G297" s="1"/>
    </row>
    <row r="298" spans="1:7" x14ac:dyDescent="0.25">
      <c r="A298" s="1"/>
      <c r="B298" s="1"/>
      <c r="C298" s="1"/>
      <c r="E298" s="1"/>
      <c r="F298" s="1"/>
      <c r="G298" s="1"/>
    </row>
    <row r="299" spans="1:7" x14ac:dyDescent="0.25">
      <c r="A299" s="1"/>
      <c r="B299" s="1"/>
      <c r="C299" s="1"/>
      <c r="E299" s="1"/>
      <c r="F299" s="1"/>
      <c r="G299" s="1"/>
    </row>
    <row r="300" spans="1:7" x14ac:dyDescent="0.25">
      <c r="A300" s="1"/>
      <c r="B300" s="1"/>
      <c r="C300" s="1"/>
      <c r="E300" s="1"/>
      <c r="F300" s="1"/>
      <c r="G300" s="1"/>
    </row>
    <row r="301" spans="1:7" x14ac:dyDescent="0.25">
      <c r="A301" s="1"/>
      <c r="B301" s="1"/>
      <c r="C301" s="1"/>
      <c r="E301" s="1"/>
      <c r="F301" s="1"/>
      <c r="G301" s="1"/>
    </row>
    <row r="302" spans="1:7" x14ac:dyDescent="0.25">
      <c r="A302" s="1"/>
      <c r="B302" s="1"/>
      <c r="C302" s="1"/>
      <c r="E302" s="1"/>
      <c r="F302" s="1"/>
      <c r="G302" s="1"/>
    </row>
    <row r="303" spans="1:7" x14ac:dyDescent="0.25">
      <c r="A303" s="1"/>
      <c r="B303" s="1"/>
      <c r="C303" s="1"/>
      <c r="E303" s="1"/>
      <c r="F303" s="1"/>
      <c r="G303" s="1"/>
    </row>
    <row r="304" spans="1:7" x14ac:dyDescent="0.25">
      <c r="A304" s="1"/>
      <c r="B304" s="1"/>
      <c r="C304" s="1"/>
      <c r="E304" s="1"/>
      <c r="F304" s="1"/>
      <c r="G304" s="1"/>
    </row>
    <row r="305" spans="1:7" x14ac:dyDescent="0.25">
      <c r="A305" s="1"/>
      <c r="B305" s="1"/>
      <c r="C305" s="1"/>
      <c r="E305" s="1"/>
      <c r="F305" s="1"/>
      <c r="G305" s="1"/>
    </row>
    <row r="306" spans="1:7" x14ac:dyDescent="0.25">
      <c r="A306" s="1"/>
      <c r="B306" s="1"/>
      <c r="C306" s="1"/>
      <c r="E306" s="1"/>
      <c r="F306" s="1"/>
      <c r="G306" s="1"/>
    </row>
    <row r="307" spans="1:7" x14ac:dyDescent="0.25">
      <c r="A307" s="1"/>
      <c r="B307" s="1"/>
      <c r="C307" s="1"/>
      <c r="E307" s="1"/>
      <c r="F307" s="1"/>
      <c r="G307" s="1"/>
    </row>
    <row r="308" spans="1:7" x14ac:dyDescent="0.25">
      <c r="A308" s="1"/>
      <c r="B308" s="1"/>
      <c r="C308" s="1"/>
      <c r="E308" s="1"/>
      <c r="F308" s="1"/>
      <c r="G308" s="1"/>
    </row>
    <row r="309" spans="1:7" x14ac:dyDescent="0.25">
      <c r="A309" s="1"/>
      <c r="B309" s="1"/>
      <c r="C309" s="1"/>
      <c r="E309" s="1"/>
      <c r="F309" s="1"/>
      <c r="G309" s="1"/>
    </row>
    <row r="310" spans="1:7" x14ac:dyDescent="0.25">
      <c r="A310" s="1"/>
      <c r="B310" s="1"/>
      <c r="C310" s="1"/>
      <c r="E310" s="1"/>
      <c r="F310" s="1"/>
      <c r="G310" s="1"/>
    </row>
    <row r="311" spans="1:7" x14ac:dyDescent="0.25">
      <c r="A311" s="1"/>
      <c r="B311" s="1"/>
      <c r="C311" s="1"/>
      <c r="E311" s="1"/>
      <c r="F311" s="1"/>
      <c r="G311" s="1"/>
    </row>
    <row r="312" spans="1:7" x14ac:dyDescent="0.25">
      <c r="A312" s="1"/>
      <c r="B312" s="1"/>
      <c r="C312" s="1"/>
      <c r="E312" s="1"/>
      <c r="F312" s="1"/>
      <c r="G312" s="1"/>
    </row>
    <row r="313" spans="1:7" x14ac:dyDescent="0.25">
      <c r="A313" s="1"/>
      <c r="B313" s="1"/>
      <c r="C313" s="1"/>
      <c r="E313" s="1"/>
      <c r="F313" s="1"/>
      <c r="G313" s="1"/>
    </row>
    <row r="314" spans="1:7" x14ac:dyDescent="0.25">
      <c r="A314" s="1"/>
      <c r="B314" s="1"/>
      <c r="C314" s="1"/>
      <c r="E314" s="1"/>
      <c r="F314" s="1"/>
      <c r="G314" s="1"/>
    </row>
    <row r="315" spans="1:7" x14ac:dyDescent="0.25">
      <c r="A315" s="1"/>
      <c r="B315" s="1"/>
      <c r="C315" s="1"/>
      <c r="E315" s="1"/>
      <c r="F315" s="1"/>
      <c r="G315" s="1"/>
    </row>
    <row r="316" spans="1:7" x14ac:dyDescent="0.25">
      <c r="A316" s="1"/>
      <c r="B316" s="1"/>
      <c r="C316" s="1"/>
      <c r="E316" s="1"/>
      <c r="F316" s="1"/>
      <c r="G316" s="1"/>
    </row>
    <row r="317" spans="1:7" x14ac:dyDescent="0.25">
      <c r="A317" s="1"/>
      <c r="B317" s="1"/>
      <c r="C317" s="1"/>
      <c r="E317" s="1"/>
      <c r="F317" s="1"/>
      <c r="G317" s="1"/>
    </row>
    <row r="318" spans="1:7" x14ac:dyDescent="0.25">
      <c r="A318" s="1"/>
      <c r="B318" s="1"/>
      <c r="C318" s="1"/>
      <c r="E318" s="1"/>
      <c r="F318" s="1"/>
      <c r="G318" s="1"/>
    </row>
  </sheetData>
  <mergeCells count="1">
    <mergeCell ref="A5:G5"/>
  </mergeCells>
  <phoneticPr fontId="2" type="noConversion"/>
  <pageMargins left="0.78740157499999996" right="0.78740157499999996" top="0.984251969" bottom="0.984251969" header="0.4921259845" footer="0.4921259845"/>
  <pageSetup paperSize="9"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9"/>
  <sheetViews>
    <sheetView zoomScale="75" zoomScaleNormal="75" workbookViewId="0">
      <selection activeCell="A7" sqref="A7:G8"/>
    </sheetView>
  </sheetViews>
  <sheetFormatPr defaultColWidth="11.44140625" defaultRowHeight="10.199999999999999" x14ac:dyDescent="0.25"/>
  <cols>
    <col min="1" max="1" width="24.88671875" style="4" customWidth="1"/>
    <col min="2" max="2" width="37.44140625" style="4" customWidth="1"/>
    <col min="3" max="3" width="21.88671875" style="4" customWidth="1"/>
    <col min="4" max="4" width="25.109375" style="1" customWidth="1"/>
    <col min="5" max="5" width="28.33203125" style="4" customWidth="1"/>
    <col min="6" max="6" width="34.44140625" style="4" customWidth="1"/>
    <col min="7" max="7" width="32.6640625" style="4" customWidth="1"/>
    <col min="8" max="16384" width="11.44140625" style="1"/>
  </cols>
  <sheetData>
    <row r="1" spans="1:7" ht="98.25" customHeight="1" thickBot="1" x14ac:dyDescent="0.3">
      <c r="B1" s="35" t="s">
        <v>356</v>
      </c>
      <c r="C1" s="46"/>
      <c r="G1" s="1"/>
    </row>
    <row r="2" spans="1:7" s="38" customFormat="1" ht="32.25" customHeight="1" x14ac:dyDescent="0.25">
      <c r="A2" s="39" t="s">
        <v>0</v>
      </c>
      <c r="B2" s="62">
        <v>2020</v>
      </c>
      <c r="C2" s="41"/>
      <c r="E2" s="41"/>
      <c r="F2" s="41"/>
    </row>
    <row r="3" spans="1:7" s="38" customFormat="1" ht="42.75" customHeight="1" thickBot="1" x14ac:dyDescent="0.3">
      <c r="A3" s="40" t="s">
        <v>1</v>
      </c>
      <c r="B3" s="48">
        <v>3</v>
      </c>
      <c r="C3" s="42"/>
      <c r="D3" s="43"/>
      <c r="E3" s="42"/>
      <c r="F3" s="42"/>
      <c r="G3" s="44"/>
    </row>
    <row r="4" spans="1:7" ht="10.8" thickBot="1" x14ac:dyDescent="0.3">
      <c r="A4" s="1"/>
      <c r="B4" s="1"/>
      <c r="C4" s="1"/>
      <c r="E4" s="1"/>
      <c r="F4" s="1"/>
      <c r="G4" s="1"/>
    </row>
    <row r="5" spans="1:7" ht="13.2" x14ac:dyDescent="0.25">
      <c r="A5" s="102" t="s">
        <v>129</v>
      </c>
      <c r="B5" s="102"/>
      <c r="C5" s="102"/>
      <c r="D5" s="102"/>
      <c r="E5" s="102"/>
      <c r="F5" s="102"/>
      <c r="G5" s="103"/>
    </row>
    <row r="6" spans="1:7" ht="46.8" x14ac:dyDescent="0.25">
      <c r="A6" s="65" t="s">
        <v>122</v>
      </c>
      <c r="B6" s="65" t="s">
        <v>123</v>
      </c>
      <c r="C6" s="65" t="s">
        <v>124</v>
      </c>
      <c r="D6" s="66" t="s">
        <v>125</v>
      </c>
      <c r="E6" s="65" t="s">
        <v>126</v>
      </c>
      <c r="F6" s="65" t="s">
        <v>127</v>
      </c>
      <c r="G6" s="67" t="s">
        <v>128</v>
      </c>
    </row>
    <row r="7" spans="1:7" s="36" customFormat="1" ht="61.2" x14ac:dyDescent="0.25">
      <c r="A7" s="84" t="s">
        <v>630</v>
      </c>
      <c r="B7" s="85" t="s">
        <v>631</v>
      </c>
      <c r="C7" s="85" t="s">
        <v>632</v>
      </c>
      <c r="D7" s="77"/>
      <c r="E7" s="86" t="s">
        <v>633</v>
      </c>
      <c r="F7" s="78"/>
      <c r="G7" s="87" t="s">
        <v>634</v>
      </c>
    </row>
    <row r="8" spans="1:7" s="36" customFormat="1" ht="61.2" x14ac:dyDescent="0.25">
      <c r="A8" s="84" t="s">
        <v>635</v>
      </c>
      <c r="B8" s="85" t="s">
        <v>636</v>
      </c>
      <c r="C8" s="85" t="s">
        <v>632</v>
      </c>
      <c r="D8" s="77"/>
      <c r="E8" s="86" t="s">
        <v>633</v>
      </c>
      <c r="F8" s="78"/>
      <c r="G8" s="87" t="s">
        <v>634</v>
      </c>
    </row>
    <row r="9" spans="1:7" s="36" customFormat="1" ht="13.2" x14ac:dyDescent="0.25"/>
    <row r="10" spans="1:7" s="36" customFormat="1" ht="13.2" x14ac:dyDescent="0.25"/>
    <row r="11" spans="1:7" s="36" customFormat="1" ht="13.2" x14ac:dyDescent="0.25"/>
    <row r="12" spans="1:7" s="36" customFormat="1" ht="13.2" x14ac:dyDescent="0.25"/>
    <row r="13" spans="1:7" s="36" customFormat="1" ht="13.2" x14ac:dyDescent="0.25"/>
    <row r="14" spans="1:7" s="36" customFormat="1" ht="13.2" x14ac:dyDescent="0.25"/>
    <row r="15" spans="1:7" s="36" customFormat="1" ht="13.2" x14ac:dyDescent="0.25"/>
    <row r="16" spans="1:7" s="36" customFormat="1" ht="13.2" x14ac:dyDescent="0.25"/>
    <row r="17" s="36" customFormat="1" ht="13.2" x14ac:dyDescent="0.25"/>
    <row r="18" s="36" customFormat="1" ht="13.2" x14ac:dyDescent="0.25"/>
    <row r="19" s="36" customFormat="1" ht="13.2" x14ac:dyDescent="0.25"/>
    <row r="20" s="36" customFormat="1" ht="13.2" x14ac:dyDescent="0.25"/>
    <row r="21" s="36" customFormat="1" ht="13.2" x14ac:dyDescent="0.25"/>
    <row r="22" s="36" customFormat="1" ht="13.2" x14ac:dyDescent="0.25"/>
    <row r="23" s="36" customFormat="1" ht="13.2" x14ac:dyDescent="0.25"/>
    <row r="24" s="36" customFormat="1" ht="13.2" x14ac:dyDescent="0.25"/>
    <row r="25" s="36" customFormat="1" ht="13.2" x14ac:dyDescent="0.25"/>
    <row r="26" s="36" customFormat="1" ht="13.2" x14ac:dyDescent="0.25"/>
    <row r="27" s="36" customFormat="1" ht="13.2" x14ac:dyDescent="0.25"/>
    <row r="28" s="36" customFormat="1" ht="13.2" x14ac:dyDescent="0.25"/>
    <row r="29" s="36" customFormat="1" ht="13.2" x14ac:dyDescent="0.25"/>
    <row r="30" s="36" customFormat="1" ht="13.2" x14ac:dyDescent="0.25"/>
    <row r="31" s="36" customFormat="1" ht="13.2" x14ac:dyDescent="0.25"/>
    <row r="32" s="36" customFormat="1" ht="13.2" x14ac:dyDescent="0.25"/>
    <row r="33" s="36" customFormat="1" ht="13.2" x14ac:dyDescent="0.25"/>
    <row r="34" s="36" customFormat="1" ht="13.2" x14ac:dyDescent="0.25"/>
    <row r="35" s="36" customFormat="1" ht="13.2" x14ac:dyDescent="0.25"/>
    <row r="36" s="36" customFormat="1" ht="13.2" x14ac:dyDescent="0.25"/>
    <row r="37" s="36" customFormat="1" ht="13.2" x14ac:dyDescent="0.25"/>
    <row r="38" s="36" customFormat="1" ht="13.2" x14ac:dyDescent="0.25"/>
    <row r="39" s="36" customFormat="1" ht="13.2" x14ac:dyDescent="0.25"/>
    <row r="40" s="36" customFormat="1" ht="13.2" x14ac:dyDescent="0.25"/>
    <row r="41" s="36" customFormat="1" ht="13.2" x14ac:dyDescent="0.25"/>
    <row r="42" s="36" customFormat="1" ht="13.2" x14ac:dyDescent="0.25"/>
    <row r="43" s="36" customFormat="1" ht="13.2" x14ac:dyDescent="0.25"/>
    <row r="44" s="36" customFormat="1" ht="13.2" x14ac:dyDescent="0.25"/>
    <row r="45" s="36" customFormat="1" ht="13.2" x14ac:dyDescent="0.25"/>
    <row r="46" s="36" customFormat="1" ht="13.2" x14ac:dyDescent="0.25"/>
    <row r="47" s="36" customFormat="1" ht="13.2" x14ac:dyDescent="0.25"/>
    <row r="48" s="36" customFormat="1" ht="13.2" x14ac:dyDescent="0.25"/>
    <row r="49" s="36" customFormat="1" ht="13.2" x14ac:dyDescent="0.25"/>
    <row r="50" s="36" customFormat="1" ht="13.2" x14ac:dyDescent="0.25"/>
    <row r="51" s="36" customFormat="1" ht="13.2" x14ac:dyDescent="0.25"/>
    <row r="52" s="36" customFormat="1" ht="13.2" x14ac:dyDescent="0.25"/>
    <row r="53" s="36" customFormat="1" ht="13.2" x14ac:dyDescent="0.25"/>
    <row r="54" s="36" customFormat="1" ht="13.2" x14ac:dyDescent="0.25"/>
    <row r="55" s="36" customFormat="1" ht="13.2" x14ac:dyDescent="0.25"/>
    <row r="56" s="36" customFormat="1" ht="13.2" x14ac:dyDescent="0.25"/>
    <row r="57" s="36" customFormat="1" ht="13.2" x14ac:dyDescent="0.25"/>
    <row r="58" s="36" customFormat="1" ht="13.2" x14ac:dyDescent="0.25"/>
    <row r="59" s="36" customFormat="1" ht="13.2" x14ac:dyDescent="0.25"/>
    <row r="60" s="36" customFormat="1" ht="13.2" x14ac:dyDescent="0.25"/>
    <row r="61" s="36" customFormat="1" ht="13.2" x14ac:dyDescent="0.25"/>
    <row r="62" s="36" customFormat="1" ht="13.2" x14ac:dyDescent="0.25"/>
    <row r="63" s="36" customFormat="1" ht="13.2" x14ac:dyDescent="0.25"/>
    <row r="64" s="36" customFormat="1" ht="13.2" x14ac:dyDescent="0.25"/>
    <row r="65" s="36" customFormat="1" ht="13.2" x14ac:dyDescent="0.25"/>
    <row r="66" s="36" customFormat="1" ht="13.2" x14ac:dyDescent="0.25"/>
    <row r="67" s="36" customFormat="1" ht="13.2" x14ac:dyDescent="0.25"/>
    <row r="68" s="36" customFormat="1" ht="13.2" x14ac:dyDescent="0.25"/>
    <row r="69" s="36" customFormat="1" ht="13.2" x14ac:dyDescent="0.25"/>
    <row r="70" s="36" customFormat="1" ht="13.2" x14ac:dyDescent="0.25"/>
    <row r="71" s="36" customFormat="1" ht="13.2" x14ac:dyDescent="0.25"/>
    <row r="72" s="36" customFormat="1" ht="13.2" x14ac:dyDescent="0.25"/>
    <row r="73" s="36" customFormat="1" ht="13.2" x14ac:dyDescent="0.25"/>
    <row r="74" s="36" customFormat="1" ht="13.2" x14ac:dyDescent="0.25"/>
    <row r="75" s="36" customFormat="1" ht="13.2" x14ac:dyDescent="0.25"/>
    <row r="76" s="36" customFormat="1" ht="13.2" x14ac:dyDescent="0.25"/>
    <row r="77" s="36" customFormat="1" ht="13.2" x14ac:dyDescent="0.25"/>
    <row r="78" s="36" customFormat="1" ht="13.2" x14ac:dyDescent="0.25"/>
    <row r="79" s="36" customFormat="1" ht="13.2" x14ac:dyDescent="0.25"/>
    <row r="80" s="36" customFormat="1" ht="13.2" x14ac:dyDescent="0.25"/>
    <row r="81" s="36" customFormat="1" ht="13.2" x14ac:dyDescent="0.25"/>
    <row r="82" s="36" customFormat="1" ht="13.2" x14ac:dyDescent="0.25"/>
    <row r="83" s="36" customFormat="1" ht="13.2" x14ac:dyDescent="0.25"/>
    <row r="84" s="36" customFormat="1" ht="13.2" x14ac:dyDescent="0.25"/>
    <row r="85" s="36" customFormat="1" ht="13.2" x14ac:dyDescent="0.25"/>
    <row r="86" s="36" customFormat="1" ht="13.2" x14ac:dyDescent="0.25"/>
    <row r="87" s="36" customFormat="1" ht="13.2" x14ac:dyDescent="0.25"/>
    <row r="88" s="36" customFormat="1" ht="13.2" x14ac:dyDescent="0.25"/>
    <row r="89" s="36" customFormat="1" ht="13.2" x14ac:dyDescent="0.25"/>
    <row r="90" s="36" customFormat="1" ht="13.2" x14ac:dyDescent="0.25"/>
    <row r="91" s="36" customFormat="1" ht="13.2" x14ac:dyDescent="0.25"/>
    <row r="92" s="36" customFormat="1" ht="13.2" x14ac:dyDescent="0.25"/>
    <row r="93" s="36" customFormat="1" ht="13.2" x14ac:dyDescent="0.25"/>
    <row r="94" s="36" customFormat="1" ht="13.2" x14ac:dyDescent="0.25"/>
    <row r="95" s="36" customFormat="1" ht="13.2" x14ac:dyDescent="0.25"/>
    <row r="96" s="36" customFormat="1" ht="13.2" x14ac:dyDescent="0.25"/>
    <row r="97" s="36" customFormat="1" ht="13.2" x14ac:dyDescent="0.25"/>
    <row r="98" s="36" customFormat="1" ht="13.2" x14ac:dyDescent="0.25"/>
    <row r="99" s="36" customFormat="1" ht="13.2" x14ac:dyDescent="0.25"/>
    <row r="100" s="36" customFormat="1" ht="13.2" x14ac:dyDescent="0.25"/>
    <row r="101" s="36" customFormat="1" ht="13.2" x14ac:dyDescent="0.25"/>
    <row r="102" s="36" customFormat="1" ht="13.2" x14ac:dyDescent="0.25"/>
    <row r="103" s="36" customFormat="1" ht="13.2" x14ac:dyDescent="0.25"/>
    <row r="104" s="36" customFormat="1" ht="13.2" x14ac:dyDescent="0.25"/>
    <row r="105" s="36" customFormat="1" ht="13.2" x14ac:dyDescent="0.25"/>
    <row r="106" s="36" customFormat="1" ht="13.2" x14ac:dyDescent="0.25"/>
    <row r="107" s="36" customFormat="1" ht="13.2" x14ac:dyDescent="0.25"/>
    <row r="108" s="36" customFormat="1" ht="13.2" x14ac:dyDescent="0.25"/>
    <row r="109" s="36" customFormat="1" ht="13.2" x14ac:dyDescent="0.25"/>
    <row r="110" s="36" customFormat="1" ht="13.2" x14ac:dyDescent="0.25"/>
    <row r="111" s="36" customFormat="1" ht="13.2" x14ac:dyDescent="0.25"/>
    <row r="112" s="36" customFormat="1" ht="13.2" x14ac:dyDescent="0.25"/>
    <row r="113" s="36" customFormat="1" ht="13.2" x14ac:dyDescent="0.25"/>
    <row r="114" s="36" customFormat="1" ht="13.2" x14ac:dyDescent="0.25"/>
    <row r="115" s="36" customFormat="1" ht="13.2" x14ac:dyDescent="0.25"/>
    <row r="116" s="36" customFormat="1" ht="13.2" x14ac:dyDescent="0.25"/>
    <row r="117" s="36" customFormat="1" ht="13.2" x14ac:dyDescent="0.25"/>
    <row r="118" s="36" customFormat="1" ht="13.2" x14ac:dyDescent="0.25"/>
    <row r="119" s="36" customFormat="1" ht="13.2" x14ac:dyDescent="0.25"/>
    <row r="120" s="36" customFormat="1" ht="13.2" x14ac:dyDescent="0.25"/>
    <row r="121" s="36" customFormat="1" ht="13.2" x14ac:dyDescent="0.25"/>
    <row r="122" s="36" customFormat="1" ht="13.2" x14ac:dyDescent="0.25"/>
    <row r="123" s="36" customFormat="1" ht="13.2" x14ac:dyDescent="0.25"/>
    <row r="124" s="36" customFormat="1" ht="13.2" x14ac:dyDescent="0.25"/>
    <row r="125" s="36" customFormat="1" ht="13.2" x14ac:dyDescent="0.25"/>
    <row r="126" s="36" customFormat="1" ht="13.2" x14ac:dyDescent="0.25"/>
    <row r="127" s="36" customFormat="1" ht="13.2" x14ac:dyDescent="0.25"/>
    <row r="128" s="36" customFormat="1" ht="13.2" x14ac:dyDescent="0.25"/>
    <row r="129" s="36" customFormat="1" ht="13.2" x14ac:dyDescent="0.25"/>
    <row r="130" s="36" customFormat="1" ht="13.2" x14ac:dyDescent="0.25"/>
    <row r="131" s="36" customFormat="1" ht="13.2" x14ac:dyDescent="0.25"/>
    <row r="132" s="36" customFormat="1" ht="13.2" x14ac:dyDescent="0.25"/>
    <row r="133" s="36" customFormat="1" ht="13.2" x14ac:dyDescent="0.25"/>
    <row r="134" s="36" customFormat="1" ht="13.2" x14ac:dyDescent="0.25"/>
    <row r="135" s="36" customFormat="1" ht="13.2" x14ac:dyDescent="0.25"/>
    <row r="136" s="36" customFormat="1" ht="13.2" x14ac:dyDescent="0.25"/>
    <row r="137" s="36" customFormat="1" ht="13.2" x14ac:dyDescent="0.25"/>
    <row r="138" s="36" customFormat="1" ht="13.2" x14ac:dyDescent="0.25"/>
    <row r="139" s="36" customFormat="1" ht="13.2" x14ac:dyDescent="0.25"/>
    <row r="140" s="36" customFormat="1" ht="13.2" x14ac:dyDescent="0.25"/>
    <row r="141" s="36" customFormat="1" ht="13.2" x14ac:dyDescent="0.25"/>
    <row r="142" s="36" customFormat="1" ht="13.2" x14ac:dyDescent="0.25"/>
    <row r="143" s="36" customFormat="1" ht="13.2" x14ac:dyDescent="0.25"/>
    <row r="144" s="36" customFormat="1" ht="13.2" x14ac:dyDescent="0.25"/>
    <row r="145" s="36" customFormat="1" ht="13.2" x14ac:dyDescent="0.25"/>
    <row r="146" s="36" customFormat="1" ht="13.2" x14ac:dyDescent="0.25"/>
    <row r="147" s="36" customFormat="1" ht="13.2" x14ac:dyDescent="0.25"/>
    <row r="148" s="36" customFormat="1" ht="13.2" x14ac:dyDescent="0.25"/>
    <row r="149" s="36" customFormat="1" ht="13.2" x14ac:dyDescent="0.25"/>
    <row r="150" s="36" customFormat="1" ht="13.2" x14ac:dyDescent="0.25"/>
    <row r="151" s="36" customFormat="1" ht="13.2" x14ac:dyDescent="0.25"/>
    <row r="152" s="36" customFormat="1" ht="13.2" x14ac:dyDescent="0.25"/>
    <row r="153" s="36" customFormat="1" ht="13.2" x14ac:dyDescent="0.25"/>
    <row r="154" s="36" customFormat="1" ht="13.2" x14ac:dyDescent="0.25"/>
    <row r="155" s="36" customFormat="1" ht="13.2" x14ac:dyDescent="0.25"/>
    <row r="156" s="36" customFormat="1" ht="13.2" x14ac:dyDescent="0.25"/>
    <row r="157" s="36" customFormat="1" ht="13.2" x14ac:dyDescent="0.25"/>
    <row r="158" s="36" customFormat="1" ht="13.2" x14ac:dyDescent="0.25"/>
    <row r="159" s="36" customFormat="1" ht="13.2" x14ac:dyDescent="0.25"/>
    <row r="160" s="36" customFormat="1" ht="13.2" x14ac:dyDescent="0.25"/>
    <row r="161" s="36" customFormat="1" ht="13.2" x14ac:dyDescent="0.25"/>
    <row r="162" s="36" customFormat="1" ht="13.2" x14ac:dyDescent="0.25"/>
    <row r="163" s="36" customFormat="1" ht="13.2" x14ac:dyDescent="0.25"/>
    <row r="164" s="36" customFormat="1" ht="13.2" x14ac:dyDescent="0.25"/>
    <row r="165" s="36" customFormat="1" ht="13.2" x14ac:dyDescent="0.25"/>
    <row r="166" s="36" customFormat="1" ht="13.2" x14ac:dyDescent="0.25"/>
    <row r="167" s="36" customFormat="1" ht="13.2" x14ac:dyDescent="0.25"/>
    <row r="168" s="36" customFormat="1" ht="13.2" x14ac:dyDescent="0.25"/>
    <row r="169" s="36" customFormat="1" ht="13.2" x14ac:dyDescent="0.25"/>
    <row r="170" s="36" customFormat="1" ht="13.2" x14ac:dyDescent="0.25"/>
    <row r="171" s="36" customFormat="1" ht="13.2" x14ac:dyDescent="0.25"/>
    <row r="172" s="36" customFormat="1" ht="13.2" x14ac:dyDescent="0.25"/>
    <row r="173" s="36" customFormat="1" ht="13.2" x14ac:dyDescent="0.25"/>
    <row r="174" s="36" customFormat="1" ht="13.2" x14ac:dyDescent="0.25"/>
    <row r="175" s="36" customFormat="1" ht="13.2" x14ac:dyDescent="0.25"/>
    <row r="176" s="36" customFormat="1" ht="13.2" x14ac:dyDescent="0.25"/>
    <row r="177" spans="1:7" s="36" customFormat="1" ht="13.2" x14ac:dyDescent="0.25"/>
    <row r="178" spans="1:7" s="36" customFormat="1" ht="13.2" x14ac:dyDescent="0.25"/>
    <row r="179" spans="1:7" s="36" customFormat="1" ht="13.2" x14ac:dyDescent="0.25"/>
    <row r="180" spans="1:7" s="36" customFormat="1" ht="13.2" x14ac:dyDescent="0.25"/>
    <row r="181" spans="1:7" x14ac:dyDescent="0.25">
      <c r="A181" s="1"/>
      <c r="B181" s="1"/>
      <c r="C181" s="1"/>
      <c r="E181" s="1"/>
      <c r="F181" s="1"/>
      <c r="G181" s="1"/>
    </row>
    <row r="182" spans="1:7" x14ac:dyDescent="0.25">
      <c r="A182" s="1"/>
      <c r="B182" s="1"/>
      <c r="C182" s="1"/>
      <c r="E182" s="1"/>
      <c r="F182" s="1"/>
      <c r="G182" s="1"/>
    </row>
    <row r="183" spans="1:7" x14ac:dyDescent="0.25">
      <c r="A183" s="1"/>
      <c r="B183" s="1"/>
      <c r="C183" s="1"/>
      <c r="E183" s="1"/>
      <c r="F183" s="1"/>
      <c r="G183" s="1"/>
    </row>
    <row r="184" spans="1:7" x14ac:dyDescent="0.25">
      <c r="A184" s="1"/>
      <c r="B184" s="1"/>
      <c r="C184" s="1"/>
      <c r="E184" s="1"/>
      <c r="F184" s="1"/>
      <c r="G184" s="1"/>
    </row>
    <row r="185" spans="1:7" x14ac:dyDescent="0.25">
      <c r="A185" s="1"/>
      <c r="B185" s="1"/>
      <c r="C185" s="1"/>
      <c r="E185" s="1"/>
      <c r="F185" s="1"/>
      <c r="G185" s="1"/>
    </row>
    <row r="186" spans="1:7" x14ac:dyDescent="0.25">
      <c r="A186" s="1"/>
      <c r="B186" s="1"/>
      <c r="C186" s="1"/>
      <c r="E186" s="1"/>
      <c r="F186" s="1"/>
      <c r="G186" s="1"/>
    </row>
    <row r="187" spans="1:7" x14ac:dyDescent="0.25">
      <c r="A187" s="1"/>
      <c r="B187" s="1"/>
      <c r="C187" s="1"/>
      <c r="E187" s="1"/>
      <c r="F187" s="1"/>
      <c r="G187" s="1"/>
    </row>
    <row r="188" spans="1:7" x14ac:dyDescent="0.25">
      <c r="A188" s="1"/>
      <c r="B188" s="1"/>
      <c r="C188" s="1"/>
      <c r="E188" s="1"/>
      <c r="F188" s="1"/>
      <c r="G188" s="1"/>
    </row>
    <row r="189" spans="1:7" x14ac:dyDescent="0.25">
      <c r="A189" s="1"/>
      <c r="B189" s="1"/>
      <c r="C189" s="1"/>
      <c r="E189" s="1"/>
      <c r="F189" s="1"/>
      <c r="G189" s="1"/>
    </row>
    <row r="190" spans="1:7" x14ac:dyDescent="0.25">
      <c r="A190" s="1"/>
      <c r="B190" s="1"/>
      <c r="C190" s="1"/>
      <c r="E190" s="1"/>
      <c r="F190" s="1"/>
      <c r="G190" s="1"/>
    </row>
    <row r="191" spans="1:7" x14ac:dyDescent="0.25">
      <c r="A191" s="1"/>
      <c r="B191" s="1"/>
      <c r="C191" s="1"/>
      <c r="E191" s="1"/>
      <c r="F191" s="1"/>
      <c r="G191" s="1"/>
    </row>
    <row r="192" spans="1:7" x14ac:dyDescent="0.25">
      <c r="A192" s="1"/>
      <c r="B192" s="1"/>
      <c r="C192" s="1"/>
      <c r="E192" s="1"/>
      <c r="F192" s="1"/>
      <c r="G192" s="1"/>
    </row>
    <row r="193" spans="1:7" x14ac:dyDescent="0.25">
      <c r="A193" s="1"/>
      <c r="B193" s="1"/>
      <c r="C193" s="1"/>
      <c r="E193" s="1"/>
      <c r="F193" s="1"/>
      <c r="G193" s="1"/>
    </row>
    <row r="194" spans="1:7" x14ac:dyDescent="0.25">
      <c r="A194" s="1"/>
      <c r="B194" s="1"/>
      <c r="C194" s="1"/>
      <c r="E194" s="1"/>
      <c r="F194" s="1"/>
      <c r="G194" s="1"/>
    </row>
    <row r="195" spans="1:7" x14ac:dyDescent="0.25">
      <c r="A195" s="1"/>
      <c r="B195" s="1"/>
      <c r="C195" s="1"/>
      <c r="E195" s="1"/>
      <c r="F195" s="1"/>
      <c r="G195" s="1"/>
    </row>
    <row r="196" spans="1:7" x14ac:dyDescent="0.25">
      <c r="A196" s="1"/>
      <c r="B196" s="1"/>
      <c r="C196" s="1"/>
      <c r="E196" s="1"/>
      <c r="F196" s="1"/>
      <c r="G196" s="1"/>
    </row>
    <row r="197" spans="1:7" x14ac:dyDescent="0.25">
      <c r="A197" s="1"/>
      <c r="B197" s="1"/>
      <c r="C197" s="1"/>
      <c r="E197" s="1"/>
      <c r="F197" s="1"/>
      <c r="G197" s="1"/>
    </row>
    <row r="198" spans="1:7" x14ac:dyDescent="0.25">
      <c r="A198" s="1"/>
      <c r="B198" s="1"/>
      <c r="C198" s="1"/>
      <c r="E198" s="1"/>
      <c r="F198" s="1"/>
      <c r="G198" s="1"/>
    </row>
    <row r="199" spans="1:7" x14ac:dyDescent="0.25">
      <c r="A199" s="1"/>
      <c r="B199" s="1"/>
      <c r="C199" s="1"/>
      <c r="E199" s="1"/>
      <c r="F199" s="1"/>
      <c r="G199" s="1"/>
    </row>
    <row r="200" spans="1:7" x14ac:dyDescent="0.25">
      <c r="A200" s="1"/>
      <c r="B200" s="1"/>
      <c r="C200" s="1"/>
      <c r="E200" s="1"/>
      <c r="F200" s="1"/>
      <c r="G200" s="1"/>
    </row>
    <row r="201" spans="1:7" x14ac:dyDescent="0.25">
      <c r="A201" s="1"/>
      <c r="B201" s="1"/>
      <c r="C201" s="1"/>
      <c r="E201" s="1"/>
      <c r="F201" s="1"/>
      <c r="G201" s="1"/>
    </row>
    <row r="202" spans="1:7" x14ac:dyDescent="0.25">
      <c r="A202" s="1"/>
      <c r="B202" s="1"/>
      <c r="C202" s="1"/>
      <c r="E202" s="1"/>
      <c r="F202" s="1"/>
      <c r="G202" s="1"/>
    </row>
    <row r="203" spans="1:7" x14ac:dyDescent="0.25">
      <c r="A203" s="1"/>
      <c r="B203" s="1"/>
      <c r="C203" s="1"/>
      <c r="E203" s="1"/>
      <c r="F203" s="1"/>
      <c r="G203" s="1"/>
    </row>
    <row r="204" spans="1:7" x14ac:dyDescent="0.25">
      <c r="A204" s="1"/>
      <c r="B204" s="1"/>
      <c r="C204" s="1"/>
      <c r="E204" s="1"/>
      <c r="F204" s="1"/>
      <c r="G204" s="1"/>
    </row>
    <row r="205" spans="1:7" x14ac:dyDescent="0.25">
      <c r="A205" s="1"/>
      <c r="B205" s="1"/>
      <c r="C205" s="1"/>
      <c r="E205" s="1"/>
      <c r="F205" s="1"/>
      <c r="G205" s="1"/>
    </row>
    <row r="206" spans="1:7" x14ac:dyDescent="0.25">
      <c r="A206" s="1"/>
      <c r="B206" s="1"/>
      <c r="C206" s="1"/>
      <c r="E206" s="1"/>
      <c r="F206" s="1"/>
      <c r="G206" s="1"/>
    </row>
    <row r="207" spans="1:7" x14ac:dyDescent="0.25">
      <c r="A207" s="1"/>
      <c r="B207" s="1"/>
      <c r="C207" s="1"/>
      <c r="E207" s="1"/>
      <c r="F207" s="1"/>
      <c r="G207" s="1"/>
    </row>
    <row r="208" spans="1:7" x14ac:dyDescent="0.25">
      <c r="A208" s="1"/>
      <c r="B208" s="1"/>
      <c r="C208" s="1"/>
      <c r="E208" s="1"/>
      <c r="F208" s="1"/>
      <c r="G208" s="1"/>
    </row>
    <row r="209" spans="1:7" x14ac:dyDescent="0.25">
      <c r="A209" s="1"/>
      <c r="B209" s="1"/>
      <c r="C209" s="1"/>
      <c r="E209" s="1"/>
      <c r="F209" s="1"/>
      <c r="G209" s="1"/>
    </row>
    <row r="210" spans="1:7" x14ac:dyDescent="0.25">
      <c r="A210" s="1"/>
      <c r="B210" s="1"/>
      <c r="C210" s="1"/>
      <c r="E210" s="1"/>
      <c r="F210" s="1"/>
      <c r="G210" s="1"/>
    </row>
    <row r="211" spans="1:7" x14ac:dyDescent="0.25">
      <c r="A211" s="1"/>
      <c r="B211" s="1"/>
      <c r="C211" s="1"/>
      <c r="E211" s="1"/>
      <c r="F211" s="1"/>
      <c r="G211" s="1"/>
    </row>
    <row r="212" spans="1:7" x14ac:dyDescent="0.25">
      <c r="A212" s="1"/>
      <c r="B212" s="1"/>
      <c r="C212" s="1"/>
      <c r="E212" s="1"/>
      <c r="F212" s="1"/>
      <c r="G212" s="1"/>
    </row>
    <row r="213" spans="1:7" x14ac:dyDescent="0.25">
      <c r="A213" s="1"/>
      <c r="B213" s="1"/>
      <c r="C213" s="1"/>
      <c r="E213" s="1"/>
      <c r="F213" s="1"/>
      <c r="G213" s="1"/>
    </row>
    <row r="214" spans="1:7" x14ac:dyDescent="0.25">
      <c r="A214" s="1"/>
      <c r="B214" s="1"/>
      <c r="C214" s="1"/>
      <c r="E214" s="1"/>
      <c r="F214" s="1"/>
      <c r="G214" s="1"/>
    </row>
    <row r="215" spans="1:7" x14ac:dyDescent="0.25">
      <c r="A215" s="1"/>
      <c r="B215" s="1"/>
      <c r="C215" s="1"/>
      <c r="E215" s="1"/>
      <c r="F215" s="1"/>
      <c r="G215" s="1"/>
    </row>
    <row r="216" spans="1:7" x14ac:dyDescent="0.25">
      <c r="A216" s="1"/>
      <c r="B216" s="1"/>
      <c r="C216" s="1"/>
      <c r="E216" s="1"/>
      <c r="F216" s="1"/>
      <c r="G216" s="1"/>
    </row>
    <row r="217" spans="1:7" x14ac:dyDescent="0.25">
      <c r="A217" s="1"/>
      <c r="B217" s="1"/>
      <c r="C217" s="1"/>
      <c r="E217" s="1"/>
      <c r="F217" s="1"/>
      <c r="G217" s="1"/>
    </row>
    <row r="218" spans="1:7" x14ac:dyDescent="0.25">
      <c r="A218" s="1"/>
      <c r="B218" s="1"/>
      <c r="C218" s="1"/>
      <c r="E218" s="1"/>
      <c r="F218" s="1"/>
      <c r="G218" s="1"/>
    </row>
    <row r="219" spans="1:7" x14ac:dyDescent="0.25">
      <c r="A219" s="1"/>
      <c r="B219" s="1"/>
      <c r="C219" s="1"/>
      <c r="E219" s="1"/>
      <c r="F219" s="1"/>
      <c r="G219" s="1"/>
    </row>
    <row r="220" spans="1:7" x14ac:dyDescent="0.25">
      <c r="A220" s="1"/>
      <c r="B220" s="1"/>
      <c r="C220" s="1"/>
      <c r="E220" s="1"/>
      <c r="F220" s="1"/>
      <c r="G220" s="1"/>
    </row>
    <row r="221" spans="1:7" x14ac:dyDescent="0.25">
      <c r="A221" s="1"/>
      <c r="B221" s="1"/>
      <c r="C221" s="1"/>
      <c r="E221" s="1"/>
      <c r="F221" s="1"/>
      <c r="G221" s="1"/>
    </row>
    <row r="222" spans="1:7" x14ac:dyDescent="0.25">
      <c r="A222" s="1"/>
      <c r="B222" s="1"/>
      <c r="C222" s="1"/>
      <c r="E222" s="1"/>
      <c r="F222" s="1"/>
      <c r="G222" s="1"/>
    </row>
    <row r="223" spans="1:7" x14ac:dyDescent="0.25">
      <c r="A223" s="1"/>
      <c r="B223" s="1"/>
      <c r="C223" s="1"/>
      <c r="E223" s="1"/>
      <c r="F223" s="1"/>
      <c r="G223" s="1"/>
    </row>
    <row r="224" spans="1:7" x14ac:dyDescent="0.25">
      <c r="A224" s="1"/>
      <c r="B224" s="1"/>
      <c r="C224" s="1"/>
      <c r="E224" s="1"/>
      <c r="F224" s="1"/>
      <c r="G224" s="1"/>
    </row>
    <row r="225" spans="1:7" x14ac:dyDescent="0.25">
      <c r="A225" s="1"/>
      <c r="B225" s="1"/>
      <c r="C225" s="1"/>
      <c r="E225" s="1"/>
      <c r="F225" s="1"/>
      <c r="G225" s="1"/>
    </row>
    <row r="226" spans="1:7" x14ac:dyDescent="0.25">
      <c r="A226" s="1"/>
      <c r="B226" s="1"/>
      <c r="C226" s="1"/>
      <c r="E226" s="1"/>
      <c r="F226" s="1"/>
      <c r="G226" s="1"/>
    </row>
    <row r="227" spans="1:7" x14ac:dyDescent="0.25">
      <c r="A227" s="1"/>
      <c r="B227" s="1"/>
      <c r="C227" s="1"/>
      <c r="E227" s="1"/>
      <c r="F227" s="1"/>
      <c r="G227" s="1"/>
    </row>
    <row r="228" spans="1:7" x14ac:dyDescent="0.25">
      <c r="A228" s="1"/>
      <c r="B228" s="1"/>
      <c r="C228" s="1"/>
      <c r="E228" s="1"/>
      <c r="F228" s="1"/>
      <c r="G228" s="1"/>
    </row>
    <row r="229" spans="1:7" x14ac:dyDescent="0.25">
      <c r="A229" s="1"/>
      <c r="B229" s="1"/>
      <c r="C229" s="1"/>
      <c r="E229" s="1"/>
      <c r="F229" s="1"/>
      <c r="G229" s="1"/>
    </row>
    <row r="230" spans="1:7" x14ac:dyDescent="0.25">
      <c r="A230" s="1"/>
      <c r="B230" s="1"/>
      <c r="C230" s="1"/>
      <c r="E230" s="1"/>
      <c r="F230" s="1"/>
      <c r="G230" s="1"/>
    </row>
    <row r="231" spans="1:7" x14ac:dyDescent="0.25">
      <c r="A231" s="1"/>
      <c r="B231" s="1"/>
      <c r="C231" s="1"/>
      <c r="E231" s="1"/>
      <c r="F231" s="1"/>
      <c r="G231" s="1"/>
    </row>
    <row r="232" spans="1:7" x14ac:dyDescent="0.25">
      <c r="A232" s="1"/>
      <c r="B232" s="1"/>
      <c r="C232" s="1"/>
      <c r="E232" s="1"/>
      <c r="F232" s="1"/>
      <c r="G232" s="1"/>
    </row>
    <row r="233" spans="1:7" x14ac:dyDescent="0.25">
      <c r="A233" s="1"/>
      <c r="B233" s="1"/>
      <c r="C233" s="1"/>
      <c r="E233" s="1"/>
      <c r="F233" s="1"/>
      <c r="G233" s="1"/>
    </row>
    <row r="234" spans="1:7" x14ac:dyDescent="0.25">
      <c r="A234" s="1"/>
      <c r="B234" s="1"/>
      <c r="C234" s="1"/>
      <c r="E234" s="1"/>
      <c r="F234" s="1"/>
      <c r="G234" s="1"/>
    </row>
    <row r="235" spans="1:7" x14ac:dyDescent="0.25">
      <c r="A235" s="1"/>
      <c r="B235" s="1"/>
      <c r="C235" s="1"/>
      <c r="E235" s="1"/>
      <c r="F235" s="1"/>
      <c r="G235" s="1"/>
    </row>
    <row r="236" spans="1:7" x14ac:dyDescent="0.25">
      <c r="A236" s="1"/>
      <c r="B236" s="1"/>
      <c r="C236" s="1"/>
      <c r="E236" s="1"/>
      <c r="F236" s="1"/>
      <c r="G236" s="1"/>
    </row>
    <row r="237" spans="1:7" x14ac:dyDescent="0.25">
      <c r="A237" s="1"/>
      <c r="B237" s="1"/>
      <c r="C237" s="1"/>
      <c r="E237" s="1"/>
      <c r="F237" s="1"/>
      <c r="G237" s="1"/>
    </row>
    <row r="238" spans="1:7" x14ac:dyDescent="0.25">
      <c r="A238" s="1"/>
      <c r="B238" s="1"/>
      <c r="C238" s="1"/>
      <c r="E238" s="1"/>
      <c r="F238" s="1"/>
      <c r="G238" s="1"/>
    </row>
    <row r="239" spans="1:7" x14ac:dyDescent="0.25">
      <c r="A239" s="1"/>
      <c r="B239" s="1"/>
      <c r="C239" s="1"/>
      <c r="E239" s="1"/>
      <c r="F239" s="1"/>
      <c r="G239" s="1"/>
    </row>
    <row r="240" spans="1:7" x14ac:dyDescent="0.25">
      <c r="A240" s="1"/>
      <c r="B240" s="1"/>
      <c r="C240" s="1"/>
      <c r="E240" s="1"/>
      <c r="F240" s="1"/>
      <c r="G240" s="1"/>
    </row>
    <row r="241" spans="1:7" x14ac:dyDescent="0.25">
      <c r="A241" s="1"/>
      <c r="B241" s="1"/>
      <c r="C241" s="1"/>
      <c r="E241" s="1"/>
      <c r="F241" s="1"/>
      <c r="G241" s="1"/>
    </row>
    <row r="242" spans="1:7" x14ac:dyDescent="0.25">
      <c r="A242" s="1"/>
      <c r="B242" s="1"/>
      <c r="C242" s="1"/>
      <c r="E242" s="1"/>
      <c r="F242" s="1"/>
      <c r="G242" s="1"/>
    </row>
    <row r="243" spans="1:7" x14ac:dyDescent="0.25">
      <c r="A243" s="1"/>
      <c r="B243" s="1"/>
      <c r="C243" s="1"/>
      <c r="E243" s="1"/>
      <c r="F243" s="1"/>
      <c r="G243" s="1"/>
    </row>
    <row r="244" spans="1:7" x14ac:dyDescent="0.25">
      <c r="A244" s="1"/>
      <c r="B244" s="1"/>
      <c r="C244" s="1"/>
      <c r="E244" s="1"/>
      <c r="F244" s="1"/>
      <c r="G244" s="1"/>
    </row>
    <row r="245" spans="1:7" x14ac:dyDescent="0.25">
      <c r="A245" s="1"/>
      <c r="B245" s="1"/>
      <c r="C245" s="1"/>
      <c r="E245" s="1"/>
      <c r="F245" s="1"/>
      <c r="G245" s="1"/>
    </row>
    <row r="246" spans="1:7" x14ac:dyDescent="0.25">
      <c r="A246" s="1"/>
      <c r="B246" s="1"/>
      <c r="C246" s="1"/>
      <c r="E246" s="1"/>
      <c r="F246" s="1"/>
      <c r="G246" s="1"/>
    </row>
    <row r="247" spans="1:7" x14ac:dyDescent="0.25">
      <c r="A247" s="1"/>
      <c r="B247" s="1"/>
      <c r="C247" s="1"/>
      <c r="E247" s="1"/>
      <c r="F247" s="1"/>
      <c r="G247" s="1"/>
    </row>
    <row r="248" spans="1:7" x14ac:dyDescent="0.25">
      <c r="A248" s="1"/>
      <c r="B248" s="1"/>
      <c r="C248" s="1"/>
      <c r="E248" s="1"/>
      <c r="F248" s="1"/>
      <c r="G248" s="1"/>
    </row>
    <row r="249" spans="1:7" x14ac:dyDescent="0.25">
      <c r="A249" s="1"/>
      <c r="B249" s="1"/>
      <c r="C249" s="1"/>
      <c r="E249" s="1"/>
      <c r="F249" s="1"/>
      <c r="G249" s="1"/>
    </row>
    <row r="250" spans="1:7" x14ac:dyDescent="0.25">
      <c r="A250" s="1"/>
      <c r="B250" s="1"/>
      <c r="C250" s="1"/>
      <c r="E250" s="1"/>
      <c r="F250" s="1"/>
      <c r="G250" s="1"/>
    </row>
    <row r="251" spans="1:7" x14ac:dyDescent="0.25">
      <c r="A251" s="1"/>
      <c r="B251" s="1"/>
      <c r="C251" s="1"/>
      <c r="E251" s="1"/>
      <c r="F251" s="1"/>
      <c r="G251" s="1"/>
    </row>
    <row r="252" spans="1:7" x14ac:dyDescent="0.25">
      <c r="A252" s="1"/>
      <c r="B252" s="1"/>
      <c r="C252" s="1"/>
      <c r="E252" s="1"/>
      <c r="F252" s="1"/>
      <c r="G252" s="1"/>
    </row>
    <row r="253" spans="1:7" x14ac:dyDescent="0.25">
      <c r="A253" s="1"/>
      <c r="B253" s="1"/>
      <c r="C253" s="1"/>
      <c r="E253" s="1"/>
      <c r="F253" s="1"/>
      <c r="G253" s="1"/>
    </row>
    <row r="254" spans="1:7" x14ac:dyDescent="0.25">
      <c r="A254" s="1"/>
      <c r="B254" s="1"/>
      <c r="C254" s="1"/>
      <c r="E254" s="1"/>
      <c r="F254" s="1"/>
      <c r="G254" s="1"/>
    </row>
    <row r="255" spans="1:7" x14ac:dyDescent="0.25">
      <c r="A255" s="1"/>
      <c r="B255" s="1"/>
      <c r="C255" s="1"/>
      <c r="E255" s="1"/>
      <c r="F255" s="1"/>
      <c r="G255" s="1"/>
    </row>
    <row r="256" spans="1:7" x14ac:dyDescent="0.25">
      <c r="A256" s="1"/>
      <c r="B256" s="1"/>
      <c r="C256" s="1"/>
      <c r="E256" s="1"/>
      <c r="F256" s="1"/>
      <c r="G256" s="1"/>
    </row>
    <row r="257" spans="1:7" x14ac:dyDescent="0.25">
      <c r="A257" s="1"/>
      <c r="B257" s="1"/>
      <c r="C257" s="1"/>
      <c r="E257" s="1"/>
      <c r="F257" s="1"/>
      <c r="G257" s="1"/>
    </row>
    <row r="258" spans="1:7" x14ac:dyDescent="0.25">
      <c r="A258" s="1"/>
      <c r="B258" s="1"/>
      <c r="C258" s="1"/>
      <c r="E258" s="1"/>
      <c r="F258" s="1"/>
      <c r="G258" s="1"/>
    </row>
    <row r="259" spans="1:7" x14ac:dyDescent="0.25">
      <c r="A259" s="1"/>
      <c r="B259" s="1"/>
      <c r="C259" s="1"/>
      <c r="E259" s="1"/>
      <c r="F259" s="1"/>
      <c r="G259" s="1"/>
    </row>
    <row r="260" spans="1:7" x14ac:dyDescent="0.25">
      <c r="A260" s="1"/>
      <c r="B260" s="1"/>
      <c r="C260" s="1"/>
      <c r="E260" s="1"/>
      <c r="F260" s="1"/>
      <c r="G260" s="1"/>
    </row>
    <row r="261" spans="1:7" x14ac:dyDescent="0.25">
      <c r="A261" s="1"/>
      <c r="B261" s="1"/>
      <c r="C261" s="1"/>
      <c r="E261" s="1"/>
      <c r="F261" s="1"/>
      <c r="G261" s="1"/>
    </row>
    <row r="262" spans="1:7" x14ac:dyDescent="0.25">
      <c r="A262" s="1"/>
      <c r="B262" s="1"/>
      <c r="C262" s="1"/>
      <c r="E262" s="1"/>
      <c r="F262" s="1"/>
      <c r="G262" s="1"/>
    </row>
    <row r="263" spans="1:7" x14ac:dyDescent="0.25">
      <c r="A263" s="1"/>
      <c r="B263" s="1"/>
      <c r="C263" s="1"/>
      <c r="E263" s="1"/>
      <c r="F263" s="1"/>
      <c r="G263" s="1"/>
    </row>
    <row r="264" spans="1:7" x14ac:dyDescent="0.25">
      <c r="A264" s="1"/>
      <c r="B264" s="1"/>
      <c r="C264" s="1"/>
      <c r="E264" s="1"/>
      <c r="F264" s="1"/>
      <c r="G264" s="1"/>
    </row>
    <row r="265" spans="1:7" x14ac:dyDescent="0.25">
      <c r="A265" s="1"/>
      <c r="B265" s="1"/>
      <c r="C265" s="1"/>
      <c r="E265" s="1"/>
      <c r="F265" s="1"/>
      <c r="G265" s="1"/>
    </row>
    <row r="266" spans="1:7" x14ac:dyDescent="0.25">
      <c r="A266" s="1"/>
      <c r="B266" s="1"/>
      <c r="C266" s="1"/>
      <c r="E266" s="1"/>
      <c r="F266" s="1"/>
      <c r="G266" s="1"/>
    </row>
    <row r="267" spans="1:7" x14ac:dyDescent="0.25">
      <c r="A267" s="1"/>
      <c r="B267" s="1"/>
      <c r="C267" s="1"/>
      <c r="E267" s="1"/>
      <c r="F267" s="1"/>
      <c r="G267" s="1"/>
    </row>
    <row r="268" spans="1:7" x14ac:dyDescent="0.25">
      <c r="A268" s="1"/>
      <c r="B268" s="1"/>
      <c r="C268" s="1"/>
      <c r="E268" s="1"/>
      <c r="F268" s="1"/>
      <c r="G268" s="1"/>
    </row>
    <row r="269" spans="1:7" x14ac:dyDescent="0.25">
      <c r="A269" s="1"/>
      <c r="B269" s="1"/>
      <c r="C269" s="1"/>
      <c r="E269" s="1"/>
      <c r="F269" s="1"/>
      <c r="G269" s="1"/>
    </row>
    <row r="270" spans="1:7" x14ac:dyDescent="0.25">
      <c r="A270" s="1"/>
      <c r="B270" s="1"/>
      <c r="C270" s="1"/>
      <c r="E270" s="1"/>
      <c r="F270" s="1"/>
      <c r="G270" s="1"/>
    </row>
    <row r="271" spans="1:7" x14ac:dyDescent="0.25">
      <c r="A271" s="1"/>
      <c r="B271" s="1"/>
      <c r="C271" s="1"/>
      <c r="E271" s="1"/>
      <c r="F271" s="1"/>
      <c r="G271" s="1"/>
    </row>
    <row r="272" spans="1:7" x14ac:dyDescent="0.25">
      <c r="A272" s="1"/>
      <c r="B272" s="1"/>
      <c r="C272" s="1"/>
      <c r="E272" s="1"/>
      <c r="F272" s="1"/>
      <c r="G272" s="1"/>
    </row>
    <row r="273" spans="1:7" x14ac:dyDescent="0.25">
      <c r="A273" s="1"/>
      <c r="B273" s="1"/>
      <c r="C273" s="1"/>
      <c r="E273" s="1"/>
      <c r="F273" s="1"/>
      <c r="G273" s="1"/>
    </row>
    <row r="274" spans="1:7" x14ac:dyDescent="0.25">
      <c r="A274" s="1"/>
      <c r="B274" s="1"/>
      <c r="C274" s="1"/>
      <c r="E274" s="1"/>
      <c r="F274" s="1"/>
      <c r="G274" s="1"/>
    </row>
    <row r="275" spans="1:7" x14ac:dyDescent="0.25">
      <c r="A275" s="1"/>
      <c r="B275" s="1"/>
      <c r="C275" s="1"/>
      <c r="E275" s="1"/>
      <c r="F275" s="1"/>
      <c r="G275" s="1"/>
    </row>
    <row r="276" spans="1:7" x14ac:dyDescent="0.25">
      <c r="A276" s="1"/>
      <c r="B276" s="1"/>
      <c r="C276" s="1"/>
      <c r="E276" s="1"/>
      <c r="F276" s="1"/>
      <c r="G276" s="1"/>
    </row>
    <row r="277" spans="1:7" x14ac:dyDescent="0.25">
      <c r="A277" s="1"/>
      <c r="B277" s="1"/>
      <c r="C277" s="1"/>
      <c r="E277" s="1"/>
      <c r="F277" s="1"/>
      <c r="G277" s="1"/>
    </row>
    <row r="278" spans="1:7" x14ac:dyDescent="0.25">
      <c r="A278" s="1"/>
      <c r="B278" s="1"/>
      <c r="C278" s="1"/>
      <c r="E278" s="1"/>
      <c r="F278" s="1"/>
      <c r="G278" s="1"/>
    </row>
    <row r="279" spans="1:7" x14ac:dyDescent="0.25">
      <c r="A279" s="1"/>
      <c r="B279" s="1"/>
      <c r="C279" s="1"/>
      <c r="E279" s="1"/>
      <c r="F279" s="1"/>
      <c r="G279" s="1"/>
    </row>
    <row r="280" spans="1:7" x14ac:dyDescent="0.25">
      <c r="A280" s="1"/>
      <c r="B280" s="1"/>
      <c r="C280" s="1"/>
      <c r="E280" s="1"/>
      <c r="F280" s="1"/>
      <c r="G280" s="1"/>
    </row>
    <row r="281" spans="1:7" x14ac:dyDescent="0.25">
      <c r="A281" s="1"/>
      <c r="B281" s="1"/>
      <c r="C281" s="1"/>
      <c r="E281" s="1"/>
      <c r="F281" s="1"/>
      <c r="G281" s="1"/>
    </row>
    <row r="282" spans="1:7" x14ac:dyDescent="0.25">
      <c r="A282" s="1"/>
      <c r="B282" s="1"/>
      <c r="C282" s="1"/>
      <c r="E282" s="1"/>
      <c r="F282" s="1"/>
      <c r="G282" s="1"/>
    </row>
    <row r="283" spans="1:7" x14ac:dyDescent="0.25">
      <c r="A283" s="1"/>
      <c r="B283" s="1"/>
      <c r="C283" s="1"/>
      <c r="E283" s="1"/>
      <c r="F283" s="1"/>
      <c r="G283" s="1"/>
    </row>
    <row r="284" spans="1:7" x14ac:dyDescent="0.25">
      <c r="A284" s="1"/>
      <c r="B284" s="1"/>
      <c r="C284" s="1"/>
      <c r="E284" s="1"/>
      <c r="F284" s="1"/>
      <c r="G284" s="1"/>
    </row>
    <row r="285" spans="1:7" x14ac:dyDescent="0.25">
      <c r="A285" s="1"/>
      <c r="B285" s="1"/>
      <c r="C285" s="1"/>
      <c r="E285" s="1"/>
      <c r="F285" s="1"/>
      <c r="G285" s="1"/>
    </row>
    <row r="286" spans="1:7" x14ac:dyDescent="0.25">
      <c r="A286" s="1"/>
      <c r="B286" s="1"/>
      <c r="C286" s="1"/>
      <c r="E286" s="1"/>
      <c r="F286" s="1"/>
      <c r="G286" s="1"/>
    </row>
    <row r="287" spans="1:7" x14ac:dyDescent="0.25">
      <c r="A287" s="1"/>
      <c r="B287" s="1"/>
      <c r="C287" s="1"/>
      <c r="E287" s="1"/>
      <c r="F287" s="1"/>
      <c r="G287" s="1"/>
    </row>
    <row r="288" spans="1:7" x14ac:dyDescent="0.25">
      <c r="A288" s="1"/>
      <c r="B288" s="1"/>
      <c r="C288" s="1"/>
      <c r="E288" s="1"/>
      <c r="F288" s="1"/>
      <c r="G288" s="1"/>
    </row>
    <row r="289" spans="1:7" x14ac:dyDescent="0.25">
      <c r="A289" s="1"/>
      <c r="B289" s="1"/>
      <c r="C289" s="1"/>
      <c r="E289" s="1"/>
      <c r="F289" s="1"/>
      <c r="G289" s="1"/>
    </row>
    <row r="290" spans="1:7" x14ac:dyDescent="0.25">
      <c r="A290" s="1"/>
      <c r="B290" s="1"/>
      <c r="C290" s="1"/>
      <c r="E290" s="1"/>
      <c r="F290" s="1"/>
      <c r="G290" s="1"/>
    </row>
    <row r="291" spans="1:7" x14ac:dyDescent="0.25">
      <c r="A291" s="1"/>
      <c r="B291" s="1"/>
      <c r="C291" s="1"/>
      <c r="E291" s="1"/>
      <c r="F291" s="1"/>
      <c r="G291" s="1"/>
    </row>
    <row r="292" spans="1:7" x14ac:dyDescent="0.25">
      <c r="A292" s="1"/>
      <c r="B292" s="1"/>
      <c r="C292" s="1"/>
      <c r="E292" s="1"/>
      <c r="F292" s="1"/>
      <c r="G292" s="1"/>
    </row>
    <row r="293" spans="1:7" x14ac:dyDescent="0.25">
      <c r="A293" s="1"/>
      <c r="B293" s="1"/>
      <c r="C293" s="1"/>
      <c r="E293" s="1"/>
      <c r="F293" s="1"/>
      <c r="G293" s="1"/>
    </row>
    <row r="294" spans="1:7" x14ac:dyDescent="0.25">
      <c r="A294" s="1"/>
      <c r="B294" s="1"/>
      <c r="C294" s="1"/>
      <c r="E294" s="1"/>
      <c r="F294" s="1"/>
      <c r="G294" s="1"/>
    </row>
    <row r="295" spans="1:7" x14ac:dyDescent="0.25">
      <c r="A295" s="1"/>
      <c r="B295" s="1"/>
      <c r="C295" s="1"/>
      <c r="E295" s="1"/>
      <c r="F295" s="1"/>
      <c r="G295" s="1"/>
    </row>
    <row r="296" spans="1:7" x14ac:dyDescent="0.25">
      <c r="A296" s="1"/>
      <c r="B296" s="1"/>
      <c r="C296" s="1"/>
      <c r="E296" s="1"/>
      <c r="F296" s="1"/>
      <c r="G296" s="1"/>
    </row>
    <row r="297" spans="1:7" x14ac:dyDescent="0.25">
      <c r="A297" s="1"/>
      <c r="B297" s="1"/>
      <c r="C297" s="1"/>
      <c r="E297" s="1"/>
      <c r="F297" s="1"/>
      <c r="G297" s="1"/>
    </row>
    <row r="298" spans="1:7" x14ac:dyDescent="0.25">
      <c r="A298" s="1"/>
      <c r="B298" s="1"/>
      <c r="C298" s="1"/>
      <c r="E298" s="1"/>
      <c r="F298" s="1"/>
      <c r="G298" s="1"/>
    </row>
    <row r="299" spans="1:7" x14ac:dyDescent="0.25">
      <c r="A299" s="1"/>
      <c r="B299" s="1"/>
      <c r="C299" s="1"/>
      <c r="E299" s="1"/>
      <c r="F299" s="1"/>
      <c r="G299" s="1"/>
    </row>
    <row r="300" spans="1:7" x14ac:dyDescent="0.25">
      <c r="A300" s="1"/>
      <c r="B300" s="1"/>
      <c r="C300" s="1"/>
      <c r="E300" s="1"/>
      <c r="F300" s="1"/>
      <c r="G300" s="1"/>
    </row>
    <row r="301" spans="1:7" x14ac:dyDescent="0.25">
      <c r="A301" s="1"/>
      <c r="B301" s="1"/>
      <c r="C301" s="1"/>
      <c r="E301" s="1"/>
      <c r="F301" s="1"/>
      <c r="G301" s="1"/>
    </row>
    <row r="302" spans="1:7" x14ac:dyDescent="0.25">
      <c r="A302" s="1"/>
      <c r="B302" s="1"/>
      <c r="C302" s="1"/>
      <c r="E302" s="1"/>
      <c r="F302" s="1"/>
      <c r="G302" s="1"/>
    </row>
    <row r="303" spans="1:7" x14ac:dyDescent="0.25">
      <c r="A303" s="1"/>
      <c r="B303" s="1"/>
      <c r="C303" s="1"/>
      <c r="E303" s="1"/>
      <c r="F303" s="1"/>
      <c r="G303" s="1"/>
    </row>
    <row r="304" spans="1:7" x14ac:dyDescent="0.25">
      <c r="A304" s="1"/>
      <c r="B304" s="1"/>
      <c r="C304" s="1"/>
      <c r="E304" s="1"/>
      <c r="F304" s="1"/>
      <c r="G304" s="1"/>
    </row>
    <row r="305" spans="1:7" x14ac:dyDescent="0.25">
      <c r="A305" s="1"/>
      <c r="B305" s="1"/>
      <c r="C305" s="1"/>
      <c r="E305" s="1"/>
      <c r="F305" s="1"/>
      <c r="G305" s="1"/>
    </row>
    <row r="306" spans="1:7" x14ac:dyDescent="0.25">
      <c r="A306" s="1"/>
      <c r="B306" s="1"/>
      <c r="C306" s="1"/>
      <c r="E306" s="1"/>
      <c r="F306" s="1"/>
      <c r="G306" s="1"/>
    </row>
    <row r="307" spans="1:7" x14ac:dyDescent="0.25">
      <c r="A307" s="1"/>
      <c r="B307" s="1"/>
      <c r="C307" s="1"/>
      <c r="E307" s="1"/>
      <c r="F307" s="1"/>
      <c r="G307" s="1"/>
    </row>
    <row r="308" spans="1:7" x14ac:dyDescent="0.25">
      <c r="A308" s="1"/>
      <c r="B308" s="1"/>
      <c r="C308" s="1"/>
      <c r="E308" s="1"/>
      <c r="F308" s="1"/>
      <c r="G308" s="1"/>
    </row>
    <row r="309" spans="1:7" x14ac:dyDescent="0.25">
      <c r="A309" s="1"/>
      <c r="B309" s="1"/>
      <c r="C309" s="1"/>
      <c r="E309" s="1"/>
      <c r="F309" s="1"/>
      <c r="G309" s="1"/>
    </row>
    <row r="310" spans="1:7" x14ac:dyDescent="0.25">
      <c r="A310" s="1"/>
      <c r="B310" s="1"/>
      <c r="C310" s="1"/>
      <c r="E310" s="1"/>
      <c r="F310" s="1"/>
      <c r="G310" s="1"/>
    </row>
    <row r="311" spans="1:7" x14ac:dyDescent="0.25">
      <c r="A311" s="1"/>
      <c r="B311" s="1"/>
      <c r="C311" s="1"/>
      <c r="E311" s="1"/>
      <c r="F311" s="1"/>
      <c r="G311" s="1"/>
    </row>
    <row r="312" spans="1:7" x14ac:dyDescent="0.25">
      <c r="A312" s="1"/>
      <c r="B312" s="1"/>
      <c r="C312" s="1"/>
      <c r="E312" s="1"/>
      <c r="F312" s="1"/>
      <c r="G312" s="1"/>
    </row>
    <row r="313" spans="1:7" x14ac:dyDescent="0.25">
      <c r="A313" s="1"/>
      <c r="B313" s="1"/>
      <c r="C313" s="1"/>
      <c r="E313" s="1"/>
      <c r="F313" s="1"/>
      <c r="G313" s="1"/>
    </row>
    <row r="314" spans="1:7" x14ac:dyDescent="0.25">
      <c r="A314" s="1"/>
      <c r="B314" s="1"/>
      <c r="C314" s="1"/>
      <c r="E314" s="1"/>
      <c r="F314" s="1"/>
      <c r="G314" s="1"/>
    </row>
    <row r="315" spans="1:7" x14ac:dyDescent="0.25">
      <c r="A315" s="1"/>
      <c r="B315" s="1"/>
      <c r="C315" s="1"/>
      <c r="E315" s="1"/>
      <c r="F315" s="1"/>
      <c r="G315" s="1"/>
    </row>
    <row r="316" spans="1:7" x14ac:dyDescent="0.25">
      <c r="A316" s="1"/>
      <c r="B316" s="1"/>
      <c r="C316" s="1"/>
      <c r="E316" s="1"/>
      <c r="F316" s="1"/>
      <c r="G316" s="1"/>
    </row>
    <row r="317" spans="1:7" x14ac:dyDescent="0.25">
      <c r="A317" s="1"/>
      <c r="B317" s="1"/>
      <c r="C317" s="1"/>
      <c r="E317" s="1"/>
      <c r="F317" s="1"/>
      <c r="G317" s="1"/>
    </row>
    <row r="318" spans="1:7" x14ac:dyDescent="0.25">
      <c r="A318" s="1"/>
      <c r="B318" s="1"/>
      <c r="C318" s="1"/>
      <c r="E318" s="1"/>
      <c r="F318" s="1"/>
      <c r="G318" s="1"/>
    </row>
    <row r="319" spans="1:7" x14ac:dyDescent="0.25">
      <c r="A319" s="1"/>
      <c r="B319" s="1"/>
      <c r="C319" s="1"/>
      <c r="E319" s="1"/>
      <c r="F319" s="1"/>
      <c r="G319" s="1"/>
    </row>
  </sheetData>
  <mergeCells count="1">
    <mergeCell ref="A5:G5"/>
  </mergeCells>
  <phoneticPr fontId="2" type="noConversion"/>
  <dataValidations count="1">
    <dataValidation type="list" allowBlank="1" showInputMessage="1" showErrorMessage="1" prompt="Zerrendatik aukeratu dagokizun departamentuaren izena" sqref="C1">
      <formula1>#REF!</formula1>
    </dataValidation>
  </dataValidations>
  <pageMargins left="0.78740157499999996" right="0.78740157499999996" top="0.984251969" bottom="0.984251969" header="0.4921259845" footer="0.4921259845"/>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6"/>
  <sheetViews>
    <sheetView topLeftCell="A5" zoomScale="98" zoomScaleNormal="98" workbookViewId="0">
      <selection activeCell="A7" sqref="A7:G11"/>
    </sheetView>
  </sheetViews>
  <sheetFormatPr defaultColWidth="11.44140625" defaultRowHeight="10.199999999999999" x14ac:dyDescent="0.25"/>
  <cols>
    <col min="1" max="1" width="32.109375" style="4" customWidth="1"/>
    <col min="2" max="2" width="58.5546875" style="4" customWidth="1"/>
    <col min="3" max="3" width="42" style="4" customWidth="1"/>
    <col min="4" max="4" width="25.109375" style="1" customWidth="1"/>
    <col min="5" max="5" width="48.6640625" style="4" customWidth="1"/>
    <col min="6" max="6" width="34.44140625" style="4" customWidth="1"/>
    <col min="7" max="7" width="81.5546875" style="1" customWidth="1"/>
    <col min="8" max="16384" width="11.44140625" style="1"/>
  </cols>
  <sheetData>
    <row r="1" spans="1:8" ht="98.25" customHeight="1" thickBot="1" x14ac:dyDescent="0.3">
      <c r="B1" s="35" t="s">
        <v>132</v>
      </c>
      <c r="C1" s="46"/>
    </row>
    <row r="2" spans="1:8" s="38" customFormat="1" ht="32.25" customHeight="1" x14ac:dyDescent="0.25">
      <c r="A2" s="39" t="s">
        <v>0</v>
      </c>
      <c r="B2" s="62">
        <v>2020</v>
      </c>
      <c r="C2" s="41"/>
      <c r="E2" s="41"/>
      <c r="F2" s="41"/>
    </row>
    <row r="3" spans="1:8" s="38" customFormat="1" ht="42.75" customHeight="1" thickBot="1" x14ac:dyDescent="0.3">
      <c r="A3" s="40" t="s">
        <v>1</v>
      </c>
      <c r="B3" s="48">
        <v>3</v>
      </c>
      <c r="C3" s="42"/>
      <c r="D3" s="43"/>
      <c r="E3" s="42"/>
      <c r="F3" s="42"/>
      <c r="G3" s="44"/>
    </row>
    <row r="4" spans="1:8" ht="27" customHeight="1" thickBot="1" x14ac:dyDescent="0.3">
      <c r="A4" s="13"/>
      <c r="B4" s="5"/>
      <c r="C4" s="5"/>
      <c r="D4" s="2"/>
      <c r="E4" s="5"/>
      <c r="F4" s="5"/>
      <c r="G4" s="3"/>
    </row>
    <row r="5" spans="1:8" s="38" customFormat="1" ht="24" customHeight="1" x14ac:dyDescent="0.25">
      <c r="A5" s="102" t="s">
        <v>129</v>
      </c>
      <c r="B5" s="102"/>
      <c r="C5" s="102"/>
      <c r="D5" s="102"/>
      <c r="E5" s="102"/>
      <c r="F5" s="102"/>
      <c r="G5" s="103"/>
    </row>
    <row r="6" spans="1:8" s="38" customFormat="1" ht="46.8" x14ac:dyDescent="0.25">
      <c r="A6" s="65" t="s">
        <v>122</v>
      </c>
      <c r="B6" s="65" t="s">
        <v>123</v>
      </c>
      <c r="C6" s="88" t="s">
        <v>124</v>
      </c>
      <c r="D6" s="66" t="s">
        <v>125</v>
      </c>
      <c r="E6" s="88" t="s">
        <v>126</v>
      </c>
      <c r="F6" s="88" t="s">
        <v>127</v>
      </c>
      <c r="G6" s="89" t="s">
        <v>128</v>
      </c>
      <c r="H6" s="38" t="s">
        <v>231</v>
      </c>
    </row>
    <row r="7" spans="1:8" s="36" customFormat="1" ht="51" x14ac:dyDescent="0.25">
      <c r="A7" s="162" t="s">
        <v>637</v>
      </c>
      <c r="B7" s="125" t="s">
        <v>638</v>
      </c>
      <c r="C7" s="123" t="s">
        <v>639</v>
      </c>
      <c r="D7" s="78"/>
      <c r="E7" s="163" t="s">
        <v>640</v>
      </c>
      <c r="F7" s="123" t="s">
        <v>641</v>
      </c>
      <c r="G7" s="123" t="s">
        <v>389</v>
      </c>
    </row>
    <row r="8" spans="1:8" s="47" customFormat="1" ht="255" x14ac:dyDescent="0.25">
      <c r="A8" s="162" t="s">
        <v>642</v>
      </c>
      <c r="B8" s="125" t="s">
        <v>643</v>
      </c>
      <c r="C8" s="123" t="s">
        <v>644</v>
      </c>
      <c r="D8" s="78" t="s">
        <v>645</v>
      </c>
      <c r="E8" s="163" t="s">
        <v>646</v>
      </c>
      <c r="F8" s="123" t="s">
        <v>642</v>
      </c>
      <c r="G8" s="123" t="s">
        <v>647</v>
      </c>
    </row>
    <row r="9" spans="1:8" s="47" customFormat="1" ht="81.599999999999994" x14ac:dyDescent="0.25">
      <c r="A9" s="162" t="s">
        <v>648</v>
      </c>
      <c r="B9" s="125" t="s">
        <v>649</v>
      </c>
      <c r="C9" s="123" t="s">
        <v>650</v>
      </c>
      <c r="D9" s="78"/>
      <c r="E9" s="123" t="s">
        <v>651</v>
      </c>
      <c r="F9" s="123" t="s">
        <v>648</v>
      </c>
      <c r="G9" s="123" t="s">
        <v>389</v>
      </c>
    </row>
    <row r="10" spans="1:8" s="47" customFormat="1" ht="81.599999999999994" x14ac:dyDescent="0.25">
      <c r="A10" s="162" t="s">
        <v>637</v>
      </c>
      <c r="B10" s="125" t="s">
        <v>652</v>
      </c>
      <c r="C10" s="123" t="s">
        <v>653</v>
      </c>
      <c r="D10" s="78"/>
      <c r="E10" s="123" t="s">
        <v>654</v>
      </c>
      <c r="F10" s="123" t="s">
        <v>655</v>
      </c>
      <c r="G10" s="123" t="s">
        <v>389</v>
      </c>
    </row>
    <row r="11" spans="1:8" s="47" customFormat="1" ht="132.6" x14ac:dyDescent="0.25">
      <c r="A11" s="125" t="s">
        <v>656</v>
      </c>
      <c r="B11" s="125" t="s">
        <v>657</v>
      </c>
      <c r="C11" s="164" t="s">
        <v>658</v>
      </c>
      <c r="D11" s="164" t="s">
        <v>659</v>
      </c>
      <c r="E11" s="123" t="s">
        <v>660</v>
      </c>
      <c r="F11" s="125" t="s">
        <v>661</v>
      </c>
      <c r="G11" s="123" t="s">
        <v>662</v>
      </c>
    </row>
    <row r="12" spans="1:8" s="47" customFormat="1" x14ac:dyDescent="0.25"/>
    <row r="13" spans="1:8" s="47" customFormat="1" x14ac:dyDescent="0.25"/>
    <row r="14" spans="1:8" s="47" customFormat="1" x14ac:dyDescent="0.25"/>
    <row r="15" spans="1:8" s="47" customFormat="1" x14ac:dyDescent="0.25"/>
    <row r="16" spans="1:8" s="47" customFormat="1" x14ac:dyDescent="0.25"/>
    <row r="17" s="47" customFormat="1" x14ac:dyDescent="0.25"/>
    <row r="18" s="47" customFormat="1" x14ac:dyDescent="0.25"/>
    <row r="19" s="47" customFormat="1" x14ac:dyDescent="0.25"/>
    <row r="20" s="47" customFormat="1" x14ac:dyDescent="0.25"/>
    <row r="21" s="47" customFormat="1" x14ac:dyDescent="0.25"/>
    <row r="22" s="47" customFormat="1" x14ac:dyDescent="0.25"/>
    <row r="23" s="47" customFormat="1" x14ac:dyDescent="0.25"/>
    <row r="24" s="47" customFormat="1" x14ac:dyDescent="0.25"/>
    <row r="25" s="47" customFormat="1" x14ac:dyDescent="0.25"/>
    <row r="26" s="47" customFormat="1" x14ac:dyDescent="0.25"/>
    <row r="27" s="47" customFormat="1" x14ac:dyDescent="0.25"/>
    <row r="28" s="47" customFormat="1" x14ac:dyDescent="0.25"/>
    <row r="29" s="47" customFormat="1" x14ac:dyDescent="0.25"/>
    <row r="30" s="47" customFormat="1" x14ac:dyDescent="0.25"/>
    <row r="31" s="47" customFormat="1" x14ac:dyDescent="0.25"/>
    <row r="32" s="47" customFormat="1" x14ac:dyDescent="0.25"/>
    <row r="33" s="47" customFormat="1" x14ac:dyDescent="0.25"/>
    <row r="34" s="47" customFormat="1" x14ac:dyDescent="0.25"/>
    <row r="35" s="47" customFormat="1" x14ac:dyDescent="0.25"/>
    <row r="36" s="47" customFormat="1" x14ac:dyDescent="0.25"/>
    <row r="37" s="47" customFormat="1" x14ac:dyDescent="0.25"/>
    <row r="38" s="47" customFormat="1" x14ac:dyDescent="0.25"/>
    <row r="39" s="47" customFormat="1" x14ac:dyDescent="0.25"/>
    <row r="40" s="47" customFormat="1" x14ac:dyDescent="0.25"/>
    <row r="41" s="47" customFormat="1" x14ac:dyDescent="0.25"/>
    <row r="42" s="47" customFormat="1" x14ac:dyDescent="0.25"/>
    <row r="43" s="47" customFormat="1" x14ac:dyDescent="0.25"/>
    <row r="44" s="47" customFormat="1" x14ac:dyDescent="0.25"/>
    <row r="45" s="47" customFormat="1" x14ac:dyDescent="0.25"/>
    <row r="46" s="47" customFormat="1" x14ac:dyDescent="0.25"/>
    <row r="47" s="47" customFormat="1" x14ac:dyDescent="0.25"/>
    <row r="48" s="47" customFormat="1" x14ac:dyDescent="0.25"/>
    <row r="49" s="47" customFormat="1" x14ac:dyDescent="0.25"/>
    <row r="50" s="47" customFormat="1" x14ac:dyDescent="0.25"/>
    <row r="51" s="47" customFormat="1" x14ac:dyDescent="0.25"/>
    <row r="52" s="47" customFormat="1" x14ac:dyDescent="0.25"/>
    <row r="53" s="47" customFormat="1" x14ac:dyDescent="0.25"/>
    <row r="54" s="47" customFormat="1" x14ac:dyDescent="0.25"/>
    <row r="55" s="47" customFormat="1" x14ac:dyDescent="0.25"/>
    <row r="56" s="47" customFormat="1" x14ac:dyDescent="0.25"/>
    <row r="57" s="47" customFormat="1" x14ac:dyDescent="0.25"/>
    <row r="58" s="47" customFormat="1" x14ac:dyDescent="0.25"/>
    <row r="59" s="47" customFormat="1" x14ac:dyDescent="0.25"/>
    <row r="60" s="47" customFormat="1" x14ac:dyDescent="0.25"/>
    <row r="61" s="47" customFormat="1" x14ac:dyDescent="0.25"/>
    <row r="62" s="47" customFormat="1" x14ac:dyDescent="0.25"/>
    <row r="63" s="47" customFormat="1" x14ac:dyDescent="0.25"/>
    <row r="64"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pans="1:6" s="47" customFormat="1" x14ac:dyDescent="0.25"/>
    <row r="130" spans="1:6" s="47" customFormat="1" x14ac:dyDescent="0.25"/>
    <row r="131" spans="1:6" s="47" customFormat="1" x14ac:dyDescent="0.25"/>
    <row r="132" spans="1:6" s="47" customFormat="1" x14ac:dyDescent="0.25"/>
    <row r="133" spans="1:6" s="47" customFormat="1" x14ac:dyDescent="0.25"/>
    <row r="134" spans="1:6" s="47" customFormat="1" x14ac:dyDescent="0.25"/>
    <row r="135" spans="1:6" s="47" customFormat="1" x14ac:dyDescent="0.25"/>
    <row r="136" spans="1:6" s="47" customFormat="1" x14ac:dyDescent="0.25"/>
    <row r="137" spans="1:6" s="47" customFormat="1" x14ac:dyDescent="0.25"/>
    <row r="138" spans="1:6" s="47" customFormat="1" x14ac:dyDescent="0.25"/>
    <row r="139" spans="1:6" s="47" customFormat="1" x14ac:dyDescent="0.25"/>
    <row r="140" spans="1:6" s="47" customFormat="1" x14ac:dyDescent="0.25"/>
    <row r="141" spans="1:6" x14ac:dyDescent="0.25">
      <c r="A141" s="1"/>
      <c r="B141" s="1"/>
      <c r="C141" s="1"/>
      <c r="E141" s="1"/>
      <c r="F141" s="1"/>
    </row>
    <row r="142" spans="1:6" x14ac:dyDescent="0.25">
      <c r="A142" s="1"/>
      <c r="B142" s="1"/>
      <c r="C142" s="1"/>
      <c r="E142" s="1"/>
      <c r="F142" s="1"/>
    </row>
    <row r="143" spans="1:6" x14ac:dyDescent="0.25">
      <c r="A143" s="1"/>
      <c r="B143" s="1"/>
      <c r="C143" s="1"/>
      <c r="E143" s="1"/>
      <c r="F143" s="1"/>
    </row>
    <row r="144" spans="1:6" x14ac:dyDescent="0.25">
      <c r="A144" s="1"/>
      <c r="B144" s="1"/>
      <c r="C144" s="1"/>
      <c r="E144" s="1"/>
      <c r="F144" s="1"/>
    </row>
    <row r="145" spans="1:6" x14ac:dyDescent="0.25">
      <c r="A145" s="1"/>
      <c r="B145" s="1"/>
      <c r="C145" s="1"/>
      <c r="E145" s="1"/>
      <c r="F145" s="1"/>
    </row>
    <row r="146" spans="1:6" x14ac:dyDescent="0.25">
      <c r="A146" s="1"/>
      <c r="B146" s="1"/>
      <c r="C146" s="1"/>
      <c r="E146" s="1"/>
      <c r="F146" s="1"/>
    </row>
    <row r="147" spans="1:6" x14ac:dyDescent="0.25">
      <c r="A147" s="1"/>
      <c r="B147" s="1"/>
      <c r="C147" s="1"/>
      <c r="E147" s="1"/>
      <c r="F147" s="1"/>
    </row>
    <row r="148" spans="1:6" x14ac:dyDescent="0.25">
      <c r="A148" s="1"/>
      <c r="B148" s="1"/>
      <c r="C148" s="1"/>
      <c r="E148" s="1"/>
      <c r="F148" s="1"/>
    </row>
    <row r="149" spans="1:6" x14ac:dyDescent="0.25">
      <c r="A149" s="1"/>
      <c r="B149" s="1"/>
      <c r="C149" s="1"/>
      <c r="E149" s="1"/>
      <c r="F149" s="1"/>
    </row>
    <row r="150" spans="1:6" x14ac:dyDescent="0.25">
      <c r="A150" s="1"/>
      <c r="B150" s="1"/>
      <c r="C150" s="1"/>
      <c r="E150" s="1"/>
      <c r="F150" s="1"/>
    </row>
    <row r="151" spans="1:6" x14ac:dyDescent="0.25">
      <c r="A151" s="1"/>
      <c r="B151" s="1"/>
      <c r="C151" s="1"/>
      <c r="E151" s="1"/>
      <c r="F151" s="1"/>
    </row>
    <row r="152" spans="1:6" x14ac:dyDescent="0.25">
      <c r="A152" s="1"/>
      <c r="B152" s="1"/>
      <c r="C152" s="1"/>
      <c r="E152" s="1"/>
      <c r="F152" s="1"/>
    </row>
    <row r="153" spans="1:6" x14ac:dyDescent="0.25">
      <c r="A153" s="1"/>
      <c r="B153" s="1"/>
      <c r="C153" s="1"/>
      <c r="E153" s="1"/>
      <c r="F153" s="1"/>
    </row>
    <row r="154" spans="1:6" x14ac:dyDescent="0.25">
      <c r="A154" s="1"/>
      <c r="B154" s="1"/>
      <c r="C154" s="1"/>
      <c r="E154" s="1"/>
      <c r="F154" s="1"/>
    </row>
    <row r="155" spans="1:6" x14ac:dyDescent="0.25">
      <c r="A155" s="1"/>
      <c r="B155" s="1"/>
      <c r="C155" s="1"/>
      <c r="E155" s="1"/>
      <c r="F155" s="1"/>
    </row>
    <row r="156" spans="1:6" x14ac:dyDescent="0.25">
      <c r="A156" s="1"/>
      <c r="B156" s="1"/>
      <c r="C156" s="1"/>
      <c r="E156" s="1"/>
      <c r="F156" s="1"/>
    </row>
    <row r="157" spans="1:6" x14ac:dyDescent="0.25">
      <c r="A157" s="1"/>
      <c r="B157" s="1"/>
      <c r="C157" s="1"/>
      <c r="E157" s="1"/>
      <c r="F157" s="1"/>
    </row>
    <row r="158" spans="1:6" x14ac:dyDescent="0.25">
      <c r="A158" s="1"/>
      <c r="B158" s="1"/>
      <c r="C158" s="1"/>
      <c r="E158" s="1"/>
      <c r="F158" s="1"/>
    </row>
    <row r="159" spans="1:6" x14ac:dyDescent="0.25">
      <c r="A159" s="1"/>
      <c r="B159" s="1"/>
      <c r="C159" s="1"/>
      <c r="E159" s="1"/>
      <c r="F159" s="1"/>
    </row>
    <row r="160" spans="1:6" x14ac:dyDescent="0.25">
      <c r="A160" s="1"/>
      <c r="B160" s="1"/>
      <c r="C160" s="1"/>
      <c r="E160" s="1"/>
      <c r="F160" s="1"/>
    </row>
    <row r="161" spans="1:6" x14ac:dyDescent="0.25">
      <c r="A161" s="1"/>
      <c r="B161" s="1"/>
      <c r="C161" s="1"/>
      <c r="E161" s="1"/>
      <c r="F161" s="1"/>
    </row>
    <row r="162" spans="1:6" x14ac:dyDescent="0.25">
      <c r="A162" s="1"/>
      <c r="B162" s="1"/>
      <c r="C162" s="1"/>
      <c r="E162" s="1"/>
      <c r="F162" s="1"/>
    </row>
    <row r="163" spans="1:6" x14ac:dyDescent="0.25">
      <c r="A163" s="1"/>
      <c r="B163" s="1"/>
      <c r="C163" s="1"/>
      <c r="E163" s="1"/>
      <c r="F163" s="1"/>
    </row>
    <row r="164" spans="1:6" x14ac:dyDescent="0.25">
      <c r="A164" s="1"/>
      <c r="B164" s="1"/>
      <c r="C164" s="1"/>
      <c r="E164" s="1"/>
      <c r="F164" s="1"/>
    </row>
    <row r="165" spans="1:6" x14ac:dyDescent="0.25">
      <c r="A165" s="1"/>
      <c r="B165" s="1"/>
      <c r="C165" s="1"/>
      <c r="E165" s="1"/>
      <c r="F165" s="1"/>
    </row>
    <row r="166" spans="1:6" x14ac:dyDescent="0.25">
      <c r="A166" s="1"/>
      <c r="B166" s="1"/>
      <c r="C166" s="1"/>
      <c r="E166" s="1"/>
      <c r="F166" s="1"/>
    </row>
    <row r="167" spans="1:6" x14ac:dyDescent="0.25">
      <c r="A167" s="1"/>
      <c r="B167" s="1"/>
      <c r="C167" s="1"/>
      <c r="E167" s="1"/>
      <c r="F167" s="1"/>
    </row>
    <row r="168" spans="1:6" x14ac:dyDescent="0.25">
      <c r="A168" s="1"/>
      <c r="B168" s="1"/>
      <c r="C168" s="1"/>
      <c r="E168" s="1"/>
      <c r="F168" s="1"/>
    </row>
    <row r="169" spans="1:6" x14ac:dyDescent="0.25">
      <c r="A169" s="1"/>
      <c r="B169" s="1"/>
      <c r="C169" s="1"/>
      <c r="E169" s="1"/>
      <c r="F169" s="1"/>
    </row>
    <row r="170" spans="1:6" x14ac:dyDescent="0.25">
      <c r="A170" s="1"/>
      <c r="B170" s="1"/>
      <c r="C170" s="1"/>
      <c r="E170" s="1"/>
      <c r="F170" s="1"/>
    </row>
    <row r="171" spans="1:6" x14ac:dyDescent="0.25">
      <c r="A171" s="1"/>
      <c r="B171" s="1"/>
      <c r="C171" s="1"/>
      <c r="E171" s="1"/>
      <c r="F171" s="1"/>
    </row>
    <row r="172" spans="1:6" x14ac:dyDescent="0.25">
      <c r="A172" s="1"/>
      <c r="B172" s="1"/>
      <c r="C172" s="1"/>
      <c r="E172" s="1"/>
      <c r="F172" s="1"/>
    </row>
    <row r="173" spans="1:6" x14ac:dyDescent="0.25">
      <c r="A173" s="1"/>
      <c r="B173" s="1"/>
      <c r="C173" s="1"/>
      <c r="E173" s="1"/>
      <c r="F173" s="1"/>
    </row>
    <row r="174" spans="1:6" x14ac:dyDescent="0.25">
      <c r="A174" s="1"/>
      <c r="B174" s="1"/>
      <c r="C174" s="1"/>
      <c r="E174" s="1"/>
      <c r="F174" s="1"/>
    </row>
    <row r="175" spans="1:6" x14ac:dyDescent="0.25">
      <c r="A175" s="1"/>
      <c r="B175" s="1"/>
      <c r="C175" s="1"/>
      <c r="E175" s="1"/>
      <c r="F175" s="1"/>
    </row>
    <row r="176" spans="1:6" x14ac:dyDescent="0.25">
      <c r="A176" s="1"/>
      <c r="B176" s="1"/>
      <c r="C176" s="1"/>
      <c r="E176" s="1"/>
      <c r="F176" s="1"/>
    </row>
    <row r="177" spans="1:6" x14ac:dyDescent="0.25">
      <c r="A177" s="1"/>
      <c r="B177" s="1"/>
      <c r="C177" s="1"/>
      <c r="E177" s="1"/>
      <c r="F177" s="1"/>
    </row>
    <row r="178" spans="1:6" x14ac:dyDescent="0.25">
      <c r="A178" s="1"/>
      <c r="B178" s="1"/>
      <c r="C178" s="1"/>
      <c r="E178" s="1"/>
      <c r="F178" s="1"/>
    </row>
    <row r="179" spans="1:6" x14ac:dyDescent="0.25">
      <c r="A179" s="1"/>
      <c r="B179" s="1"/>
      <c r="C179" s="1"/>
      <c r="E179" s="1"/>
      <c r="F179" s="1"/>
    </row>
    <row r="180" spans="1:6" x14ac:dyDescent="0.25">
      <c r="A180" s="1"/>
      <c r="B180" s="1"/>
      <c r="C180" s="1"/>
      <c r="E180" s="1"/>
      <c r="F180" s="1"/>
    </row>
    <row r="181" spans="1:6" x14ac:dyDescent="0.25">
      <c r="A181" s="1"/>
      <c r="B181" s="1"/>
      <c r="C181" s="1"/>
      <c r="E181" s="1"/>
      <c r="F181" s="1"/>
    </row>
    <row r="182" spans="1:6" x14ac:dyDescent="0.25">
      <c r="A182" s="1"/>
      <c r="B182" s="1"/>
      <c r="C182" s="1"/>
      <c r="E182" s="1"/>
      <c r="F182" s="1"/>
    </row>
    <row r="183" spans="1:6" x14ac:dyDescent="0.25">
      <c r="A183" s="1"/>
      <c r="B183" s="1"/>
      <c r="C183" s="1"/>
      <c r="E183" s="1"/>
      <c r="F183" s="1"/>
    </row>
    <row r="184" spans="1:6" x14ac:dyDescent="0.25">
      <c r="A184" s="1"/>
      <c r="B184" s="1"/>
      <c r="C184" s="1"/>
      <c r="E184" s="1"/>
      <c r="F184" s="1"/>
    </row>
    <row r="185" spans="1:6" x14ac:dyDescent="0.25">
      <c r="A185" s="1"/>
      <c r="B185" s="1"/>
      <c r="C185" s="1"/>
      <c r="E185" s="1"/>
      <c r="F185" s="1"/>
    </row>
    <row r="186" spans="1:6" x14ac:dyDescent="0.25">
      <c r="A186" s="1"/>
      <c r="B186" s="1"/>
      <c r="C186" s="1"/>
      <c r="E186" s="1"/>
      <c r="F186" s="1"/>
    </row>
    <row r="187" spans="1:6" x14ac:dyDescent="0.25">
      <c r="A187" s="1"/>
      <c r="B187" s="1"/>
      <c r="C187" s="1"/>
      <c r="E187" s="1"/>
      <c r="F187" s="1"/>
    </row>
    <row r="188" spans="1:6" x14ac:dyDescent="0.25">
      <c r="A188" s="1"/>
      <c r="B188" s="1"/>
      <c r="C188" s="1"/>
      <c r="E188" s="1"/>
      <c r="F188" s="1"/>
    </row>
    <row r="189" spans="1:6" x14ac:dyDescent="0.25">
      <c r="A189" s="1"/>
      <c r="B189" s="1"/>
      <c r="C189" s="1"/>
      <c r="E189" s="1"/>
      <c r="F189" s="1"/>
    </row>
    <row r="190" spans="1:6" x14ac:dyDescent="0.25">
      <c r="A190" s="1"/>
      <c r="B190" s="1"/>
      <c r="C190" s="1"/>
      <c r="E190" s="1"/>
      <c r="F190" s="1"/>
    </row>
    <row r="191" spans="1:6" x14ac:dyDescent="0.25">
      <c r="A191" s="1"/>
      <c r="B191" s="1"/>
      <c r="C191" s="1"/>
      <c r="E191" s="1"/>
      <c r="F191" s="1"/>
    </row>
    <row r="192" spans="1:6" x14ac:dyDescent="0.25">
      <c r="A192" s="1"/>
      <c r="B192" s="1"/>
      <c r="C192" s="1"/>
      <c r="E192" s="1"/>
      <c r="F192" s="1"/>
    </row>
    <row r="193" spans="1:6" x14ac:dyDescent="0.25">
      <c r="A193" s="1"/>
      <c r="B193" s="1"/>
      <c r="C193" s="1"/>
      <c r="E193" s="1"/>
      <c r="F193" s="1"/>
    </row>
    <row r="194" spans="1:6" x14ac:dyDescent="0.25">
      <c r="A194" s="1"/>
      <c r="B194" s="1"/>
      <c r="C194" s="1"/>
      <c r="E194" s="1"/>
      <c r="F194" s="1"/>
    </row>
    <row r="195" spans="1:6" x14ac:dyDescent="0.25">
      <c r="A195" s="1"/>
      <c r="B195" s="1"/>
      <c r="C195" s="1"/>
      <c r="E195" s="1"/>
      <c r="F195" s="1"/>
    </row>
    <row r="196" spans="1:6" x14ac:dyDescent="0.25">
      <c r="A196" s="1"/>
      <c r="B196" s="1"/>
      <c r="C196" s="1"/>
      <c r="E196" s="1"/>
      <c r="F196" s="1"/>
    </row>
    <row r="197" spans="1:6" x14ac:dyDescent="0.25">
      <c r="A197" s="1"/>
      <c r="B197" s="1"/>
      <c r="C197" s="1"/>
      <c r="E197" s="1"/>
      <c r="F197" s="1"/>
    </row>
    <row r="198" spans="1:6" x14ac:dyDescent="0.25">
      <c r="A198" s="1"/>
      <c r="B198" s="1"/>
      <c r="C198" s="1"/>
      <c r="E198" s="1"/>
      <c r="F198" s="1"/>
    </row>
    <row r="199" spans="1:6" x14ac:dyDescent="0.25">
      <c r="A199" s="1"/>
      <c r="B199" s="1"/>
      <c r="C199" s="1"/>
      <c r="E199" s="1"/>
      <c r="F199" s="1"/>
    </row>
    <row r="200" spans="1:6" x14ac:dyDescent="0.25">
      <c r="A200" s="1"/>
      <c r="B200" s="1"/>
      <c r="C200" s="1"/>
      <c r="E200" s="1"/>
      <c r="F200" s="1"/>
    </row>
    <row r="201" spans="1:6" x14ac:dyDescent="0.25">
      <c r="A201" s="1"/>
      <c r="B201" s="1"/>
      <c r="C201" s="1"/>
      <c r="E201" s="1"/>
      <c r="F201" s="1"/>
    </row>
    <row r="202" spans="1:6" x14ac:dyDescent="0.25">
      <c r="A202" s="1"/>
      <c r="B202" s="1"/>
      <c r="C202" s="1"/>
      <c r="E202" s="1"/>
      <c r="F202" s="1"/>
    </row>
    <row r="203" spans="1:6" x14ac:dyDescent="0.25">
      <c r="A203" s="1"/>
      <c r="B203" s="1"/>
      <c r="C203" s="1"/>
      <c r="E203" s="1"/>
      <c r="F203" s="1"/>
    </row>
    <row r="204" spans="1:6" x14ac:dyDescent="0.25">
      <c r="A204" s="1"/>
      <c r="B204" s="1"/>
      <c r="C204" s="1"/>
      <c r="E204" s="1"/>
      <c r="F204" s="1"/>
    </row>
    <row r="205" spans="1:6" x14ac:dyDescent="0.25">
      <c r="A205" s="1"/>
      <c r="B205" s="1"/>
      <c r="C205" s="1"/>
      <c r="E205" s="1"/>
      <c r="F205" s="1"/>
    </row>
    <row r="206" spans="1:6" x14ac:dyDescent="0.25">
      <c r="A206" s="1"/>
      <c r="B206" s="1"/>
      <c r="C206" s="1"/>
      <c r="E206" s="1"/>
      <c r="F206" s="1"/>
    </row>
    <row r="207" spans="1:6" x14ac:dyDescent="0.25">
      <c r="A207" s="1"/>
      <c r="B207" s="1"/>
      <c r="C207" s="1"/>
      <c r="E207" s="1"/>
      <c r="F207" s="1"/>
    </row>
    <row r="208" spans="1:6" x14ac:dyDescent="0.25">
      <c r="A208" s="1"/>
      <c r="B208" s="1"/>
      <c r="C208" s="1"/>
      <c r="E208" s="1"/>
      <c r="F208" s="1"/>
    </row>
    <row r="209" spans="1:6" x14ac:dyDescent="0.25">
      <c r="A209" s="1"/>
      <c r="B209" s="1"/>
      <c r="C209" s="1"/>
      <c r="E209" s="1"/>
      <c r="F209" s="1"/>
    </row>
    <row r="210" spans="1:6" x14ac:dyDescent="0.25">
      <c r="A210" s="1"/>
      <c r="B210" s="1"/>
      <c r="C210" s="1"/>
      <c r="E210" s="1"/>
      <c r="F210" s="1"/>
    </row>
    <row r="211" spans="1:6" x14ac:dyDescent="0.25">
      <c r="A211" s="1"/>
      <c r="B211" s="1"/>
      <c r="C211" s="1"/>
      <c r="E211" s="1"/>
      <c r="F211" s="1"/>
    </row>
    <row r="212" spans="1:6" x14ac:dyDescent="0.25">
      <c r="A212" s="1"/>
      <c r="B212" s="1"/>
      <c r="C212" s="1"/>
      <c r="E212" s="1"/>
      <c r="F212" s="1"/>
    </row>
    <row r="213" spans="1:6" x14ac:dyDescent="0.25">
      <c r="A213" s="1"/>
      <c r="B213" s="1"/>
      <c r="C213" s="1"/>
      <c r="E213" s="1"/>
      <c r="F213" s="1"/>
    </row>
    <row r="214" spans="1:6" x14ac:dyDescent="0.25">
      <c r="A214" s="1"/>
      <c r="B214" s="1"/>
      <c r="C214" s="1"/>
      <c r="E214" s="1"/>
      <c r="F214" s="1"/>
    </row>
    <row r="215" spans="1:6" x14ac:dyDescent="0.25">
      <c r="A215" s="1"/>
      <c r="B215" s="1"/>
      <c r="C215" s="1"/>
      <c r="E215" s="1"/>
      <c r="F215" s="1"/>
    </row>
    <row r="216" spans="1:6" x14ac:dyDescent="0.25">
      <c r="A216" s="1"/>
      <c r="B216" s="1"/>
      <c r="C216" s="1"/>
      <c r="E216" s="1"/>
      <c r="F216" s="1"/>
    </row>
    <row r="217" spans="1:6" x14ac:dyDescent="0.25">
      <c r="A217" s="1"/>
      <c r="B217" s="1"/>
      <c r="C217" s="1"/>
      <c r="E217" s="1"/>
      <c r="F217" s="1"/>
    </row>
    <row r="218" spans="1:6" x14ac:dyDescent="0.25">
      <c r="A218" s="1"/>
      <c r="B218" s="1"/>
      <c r="C218" s="1"/>
      <c r="E218" s="1"/>
      <c r="F218" s="1"/>
    </row>
    <row r="219" spans="1:6" x14ac:dyDescent="0.25">
      <c r="A219" s="1"/>
      <c r="B219" s="1"/>
      <c r="C219" s="1"/>
      <c r="E219" s="1"/>
      <c r="F219" s="1"/>
    </row>
    <row r="220" spans="1:6" x14ac:dyDescent="0.25">
      <c r="A220" s="1"/>
      <c r="B220" s="1"/>
      <c r="C220" s="1"/>
      <c r="E220" s="1"/>
      <c r="F220" s="1"/>
    </row>
    <row r="221" spans="1:6" x14ac:dyDescent="0.25">
      <c r="A221" s="1"/>
      <c r="B221" s="1"/>
      <c r="C221" s="1"/>
      <c r="E221" s="1"/>
      <c r="F221" s="1"/>
    </row>
    <row r="222" spans="1:6" x14ac:dyDescent="0.25">
      <c r="A222" s="1"/>
      <c r="B222" s="1"/>
      <c r="C222" s="1"/>
      <c r="E222" s="1"/>
      <c r="F222" s="1"/>
    </row>
    <row r="223" spans="1:6" x14ac:dyDescent="0.25">
      <c r="A223" s="1"/>
      <c r="B223" s="1"/>
      <c r="C223" s="1"/>
      <c r="E223" s="1"/>
      <c r="F223" s="1"/>
    </row>
    <row r="224" spans="1:6" x14ac:dyDescent="0.25">
      <c r="A224" s="1"/>
      <c r="B224" s="1"/>
      <c r="C224" s="1"/>
      <c r="E224" s="1"/>
      <c r="F224" s="1"/>
    </row>
    <row r="225" spans="1:6" x14ac:dyDescent="0.25">
      <c r="A225" s="1"/>
      <c r="B225" s="1"/>
      <c r="C225" s="1"/>
      <c r="E225" s="1"/>
      <c r="F225" s="1"/>
    </row>
    <row r="226" spans="1:6" x14ac:dyDescent="0.25">
      <c r="A226" s="1"/>
      <c r="B226" s="1"/>
      <c r="C226" s="1"/>
      <c r="E226" s="1"/>
      <c r="F226" s="1"/>
    </row>
    <row r="227" spans="1:6" x14ac:dyDescent="0.25">
      <c r="A227" s="1"/>
      <c r="B227" s="1"/>
      <c r="C227" s="1"/>
      <c r="E227" s="1"/>
      <c r="F227" s="1"/>
    </row>
    <row r="228" spans="1:6" x14ac:dyDescent="0.25">
      <c r="A228" s="1"/>
      <c r="B228" s="1"/>
      <c r="C228" s="1"/>
      <c r="E228" s="1"/>
      <c r="F228" s="1"/>
    </row>
    <row r="229" spans="1:6" x14ac:dyDescent="0.25">
      <c r="A229" s="1"/>
      <c r="B229" s="1"/>
      <c r="C229" s="1"/>
      <c r="E229" s="1"/>
      <c r="F229" s="1"/>
    </row>
    <row r="230" spans="1:6" x14ac:dyDescent="0.25">
      <c r="A230" s="1"/>
      <c r="B230" s="1"/>
      <c r="C230" s="1"/>
      <c r="E230" s="1"/>
      <c r="F230" s="1"/>
    </row>
    <row r="231" spans="1:6" x14ac:dyDescent="0.25">
      <c r="A231" s="1"/>
      <c r="B231" s="1"/>
      <c r="C231" s="1"/>
      <c r="E231" s="1"/>
      <c r="F231" s="1"/>
    </row>
    <row r="232" spans="1:6" x14ac:dyDescent="0.25">
      <c r="A232" s="1"/>
      <c r="B232" s="1"/>
      <c r="C232" s="1"/>
      <c r="E232" s="1"/>
      <c r="F232" s="1"/>
    </row>
    <row r="233" spans="1:6" x14ac:dyDescent="0.25">
      <c r="A233" s="1"/>
      <c r="B233" s="1"/>
      <c r="C233" s="1"/>
      <c r="E233" s="1"/>
      <c r="F233" s="1"/>
    </row>
    <row r="234" spans="1:6" x14ac:dyDescent="0.25">
      <c r="A234" s="1"/>
      <c r="B234" s="1"/>
      <c r="C234" s="1"/>
      <c r="E234" s="1"/>
      <c r="F234" s="1"/>
    </row>
    <row r="235" spans="1:6" x14ac:dyDescent="0.25">
      <c r="A235" s="1"/>
      <c r="B235" s="1"/>
      <c r="C235" s="1"/>
      <c r="E235" s="1"/>
      <c r="F235" s="1"/>
    </row>
    <row r="236" spans="1:6" x14ac:dyDescent="0.25">
      <c r="A236" s="1"/>
      <c r="B236" s="1"/>
      <c r="C236" s="1"/>
      <c r="E236" s="1"/>
      <c r="F236" s="1"/>
    </row>
  </sheetData>
  <mergeCells count="1">
    <mergeCell ref="A5:G5"/>
  </mergeCells>
  <phoneticPr fontId="2" type="noConversion"/>
  <dataValidations count="1">
    <dataValidation type="list" allowBlank="1" showInputMessage="1" showErrorMessage="1" prompt="Zerrendatik aukeratu dagokizun departamentuaren izena" sqref="C1">
      <formula1>#REF!</formula1>
    </dataValidation>
  </dataValidations>
  <pageMargins left="0.78740157499999996" right="0.78740157499999996" top="0.984251969" bottom="0.984251969" header="0.4921259845" footer="0.4921259845"/>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83"/>
  <sheetViews>
    <sheetView topLeftCell="A20" zoomScale="75" zoomScaleNormal="75" workbookViewId="0">
      <selection activeCell="A8" sqref="A8:XFD8"/>
    </sheetView>
  </sheetViews>
  <sheetFormatPr defaultColWidth="11.44140625" defaultRowHeight="13.2" x14ac:dyDescent="0.25"/>
  <cols>
    <col min="1" max="1" width="32.109375" style="49" customWidth="1"/>
    <col min="2" max="2" width="58.5546875" style="49" customWidth="1"/>
    <col min="3" max="3" width="42" style="49" customWidth="1"/>
    <col min="4" max="4" width="25.109375" style="49" customWidth="1"/>
    <col min="5" max="5" width="48.6640625" style="49" customWidth="1"/>
    <col min="6" max="6" width="34.44140625" style="49" customWidth="1"/>
    <col min="7" max="7" width="81.5546875" style="30" customWidth="1"/>
    <col min="8" max="16384" width="11.44140625" style="30"/>
  </cols>
  <sheetData>
    <row r="1" spans="1:18" ht="80.25" customHeight="1" thickBot="1" x14ac:dyDescent="0.3">
      <c r="A1" s="63"/>
      <c r="B1" s="35" t="s">
        <v>357</v>
      </c>
      <c r="C1" s="63"/>
      <c r="D1" s="63"/>
      <c r="E1" s="63"/>
      <c r="F1" s="63"/>
      <c r="G1" s="31"/>
      <c r="H1" s="31"/>
      <c r="I1" s="31"/>
      <c r="J1" s="31"/>
      <c r="K1" s="31"/>
      <c r="L1" s="31"/>
      <c r="M1" s="31"/>
      <c r="N1" s="31"/>
      <c r="O1" s="31"/>
      <c r="P1" s="31"/>
      <c r="Q1" s="31"/>
      <c r="R1" s="31"/>
    </row>
    <row r="2" spans="1:18" s="38" customFormat="1" ht="32.25" customHeight="1" x14ac:dyDescent="0.25">
      <c r="A2" s="39" t="s">
        <v>0</v>
      </c>
      <c r="B2" s="62">
        <v>2020</v>
      </c>
      <c r="C2" s="41"/>
      <c r="E2" s="41"/>
      <c r="F2" s="41"/>
    </row>
    <row r="3" spans="1:18" s="38" customFormat="1" ht="42.75" customHeight="1" thickBot="1" x14ac:dyDescent="0.3">
      <c r="A3" s="40" t="s">
        <v>1</v>
      </c>
      <c r="B3" s="48">
        <v>3</v>
      </c>
      <c r="C3" s="42"/>
      <c r="D3" s="43"/>
      <c r="E3" s="42"/>
      <c r="F3" s="42"/>
      <c r="G3" s="44"/>
    </row>
    <row r="4" spans="1:18" ht="12" customHeight="1" x14ac:dyDescent="0.25">
      <c r="A4" s="63"/>
      <c r="B4" s="63"/>
      <c r="C4" s="63"/>
      <c r="D4" s="63"/>
      <c r="E4" s="63"/>
      <c r="F4" s="63"/>
      <c r="G4" s="31"/>
      <c r="H4" s="31"/>
      <c r="I4" s="31"/>
      <c r="J4" s="31"/>
      <c r="K4" s="31"/>
      <c r="L4" s="31"/>
      <c r="M4" s="31"/>
      <c r="N4" s="31"/>
      <c r="O4" s="31"/>
      <c r="P4" s="31"/>
      <c r="Q4" s="31"/>
      <c r="R4" s="31"/>
    </row>
    <row r="5" spans="1:18" x14ac:dyDescent="0.25">
      <c r="A5" s="63"/>
      <c r="B5" s="63"/>
      <c r="C5" s="63"/>
      <c r="D5" s="63"/>
      <c r="E5" s="63"/>
      <c r="F5" s="63"/>
      <c r="G5" s="31"/>
      <c r="H5" s="31"/>
      <c r="I5" s="31"/>
      <c r="J5" s="31"/>
      <c r="K5" s="31"/>
      <c r="L5" s="31"/>
      <c r="M5" s="31"/>
      <c r="N5" s="31"/>
      <c r="O5" s="31"/>
      <c r="P5" s="31"/>
      <c r="Q5" s="31"/>
      <c r="R5" s="31"/>
    </row>
    <row r="6" spans="1:18" s="38" customFormat="1" ht="24" customHeight="1" x14ac:dyDescent="0.25">
      <c r="A6" s="111" t="s">
        <v>375</v>
      </c>
      <c r="B6" s="112"/>
      <c r="C6" s="112"/>
      <c r="D6" s="112"/>
      <c r="E6" s="112"/>
      <c r="F6" s="112"/>
      <c r="G6" s="112"/>
      <c r="H6" s="112"/>
      <c r="I6" s="112"/>
      <c r="J6" s="112"/>
      <c r="K6" s="112"/>
      <c r="L6" s="112"/>
      <c r="M6" s="112"/>
      <c r="N6" s="112"/>
      <c r="O6" s="112"/>
      <c r="P6" s="112"/>
      <c r="Q6" s="112"/>
      <c r="R6" s="113"/>
    </row>
    <row r="7" spans="1:18" s="38" customFormat="1" ht="15" x14ac:dyDescent="0.25">
      <c r="A7" s="90"/>
      <c r="B7" s="91"/>
      <c r="C7" s="91"/>
      <c r="D7" s="91"/>
      <c r="E7" s="91"/>
      <c r="F7" s="91"/>
      <c r="G7" s="91"/>
      <c r="H7" s="91"/>
      <c r="I7" s="91"/>
      <c r="J7" s="91"/>
      <c r="K7" s="91"/>
      <c r="L7" s="91"/>
      <c r="M7" s="91"/>
      <c r="N7" s="91"/>
      <c r="O7" s="91"/>
      <c r="P7" s="114" t="s">
        <v>376</v>
      </c>
      <c r="Q7" s="114"/>
      <c r="R7" s="115"/>
    </row>
    <row r="8" spans="1:18" ht="82.2" x14ac:dyDescent="0.25">
      <c r="A8" s="92" t="s">
        <v>377</v>
      </c>
      <c r="B8" s="93" t="s">
        <v>378</v>
      </c>
      <c r="C8" s="91" t="s">
        <v>379</v>
      </c>
      <c r="D8" s="91"/>
      <c r="E8" s="91"/>
      <c r="F8" s="91"/>
      <c r="G8" s="91"/>
      <c r="H8" s="91"/>
      <c r="I8" s="91"/>
      <c r="J8" s="91"/>
      <c r="K8" s="91"/>
      <c r="L8" s="91"/>
      <c r="M8" s="91" t="s">
        <v>380</v>
      </c>
      <c r="N8" s="93" t="s">
        <v>381</v>
      </c>
      <c r="O8" s="94" t="s">
        <v>382</v>
      </c>
      <c r="P8" s="94" t="s">
        <v>383</v>
      </c>
      <c r="Q8" s="94" t="s">
        <v>384</v>
      </c>
      <c r="R8" s="95" t="s">
        <v>385</v>
      </c>
    </row>
    <row r="9" spans="1:18" x14ac:dyDescent="0.25">
      <c r="A9" s="165" t="s">
        <v>663</v>
      </c>
      <c r="B9" s="166" t="s">
        <v>664</v>
      </c>
      <c r="C9" s="167" t="s">
        <v>61</v>
      </c>
      <c r="D9" s="168">
        <v>11</v>
      </c>
      <c r="E9" s="168"/>
      <c r="F9" s="168"/>
      <c r="G9" s="168"/>
      <c r="H9" s="168"/>
      <c r="I9" s="168"/>
      <c r="J9" s="168"/>
      <c r="K9" s="168"/>
      <c r="L9" s="168">
        <v>2013</v>
      </c>
      <c r="M9" s="169">
        <v>43522</v>
      </c>
      <c r="N9" s="169">
        <v>44926</v>
      </c>
      <c r="O9" s="170">
        <f>214290.22+10516</f>
        <v>224806.22</v>
      </c>
      <c r="P9" s="171" t="s">
        <v>665</v>
      </c>
      <c r="Q9" s="172"/>
      <c r="R9" s="173"/>
    </row>
    <row r="10" spans="1:18" x14ac:dyDescent="0.25">
      <c r="A10" s="174" t="s">
        <v>666</v>
      </c>
      <c r="B10" s="175" t="s">
        <v>667</v>
      </c>
      <c r="C10" s="167" t="s">
        <v>275</v>
      </c>
      <c r="D10" s="168"/>
      <c r="E10" s="168"/>
      <c r="F10" s="168"/>
      <c r="G10" s="168">
        <v>30</v>
      </c>
      <c r="H10" s="168">
        <v>12</v>
      </c>
      <c r="I10" s="168"/>
      <c r="J10" s="168"/>
      <c r="K10" s="168"/>
      <c r="L10" s="168">
        <v>2013</v>
      </c>
      <c r="M10" s="169">
        <v>41296</v>
      </c>
      <c r="N10" s="169">
        <v>44926</v>
      </c>
      <c r="O10" s="176">
        <f>670755.71+567678.43+185265.94+10201</f>
        <v>1433901.08</v>
      </c>
      <c r="P10" s="177" t="s">
        <v>665</v>
      </c>
      <c r="Q10" s="177"/>
      <c r="R10" s="178"/>
    </row>
    <row r="11" spans="1:18" ht="26.4" x14ac:dyDescent="0.25">
      <c r="A11" s="174"/>
      <c r="B11" s="175" t="s">
        <v>668</v>
      </c>
      <c r="C11" s="167" t="s">
        <v>275</v>
      </c>
      <c r="D11" s="168"/>
      <c r="E11" s="168">
        <v>30</v>
      </c>
      <c r="F11" s="168">
        <v>12</v>
      </c>
      <c r="G11" s="168"/>
      <c r="H11" s="168"/>
      <c r="I11" s="168"/>
      <c r="J11" s="168"/>
      <c r="K11" s="168"/>
      <c r="L11" s="168">
        <v>2013</v>
      </c>
      <c r="M11" s="179">
        <v>41296</v>
      </c>
      <c r="N11" s="179">
        <v>44926</v>
      </c>
      <c r="O11" s="176"/>
      <c r="P11" s="177"/>
      <c r="Q11" s="177"/>
      <c r="R11" s="178"/>
    </row>
    <row r="12" spans="1:18" x14ac:dyDescent="0.25">
      <c r="A12" s="174"/>
      <c r="B12" s="175" t="s">
        <v>669</v>
      </c>
      <c r="C12" s="167" t="s">
        <v>97</v>
      </c>
      <c r="D12" s="168"/>
      <c r="E12" s="168">
        <v>15</v>
      </c>
      <c r="F12" s="168">
        <v>0</v>
      </c>
      <c r="G12" s="168"/>
      <c r="H12" s="168"/>
      <c r="I12" s="168"/>
      <c r="J12" s="168"/>
      <c r="K12" s="168"/>
      <c r="L12" s="168">
        <v>2013</v>
      </c>
      <c r="M12" s="179"/>
      <c r="N12" s="179"/>
      <c r="O12" s="176"/>
      <c r="P12" s="177"/>
      <c r="Q12" s="177"/>
      <c r="R12" s="178"/>
    </row>
    <row r="13" spans="1:18" x14ac:dyDescent="0.25">
      <c r="A13" s="165" t="s">
        <v>670</v>
      </c>
      <c r="B13" s="175" t="s">
        <v>671</v>
      </c>
      <c r="C13" s="167" t="s">
        <v>106</v>
      </c>
      <c r="D13" s="168"/>
      <c r="E13" s="168">
        <v>33</v>
      </c>
      <c r="F13" s="168">
        <v>8</v>
      </c>
      <c r="G13" s="168"/>
      <c r="H13" s="168"/>
      <c r="I13" s="168"/>
      <c r="J13" s="168"/>
      <c r="K13" s="168"/>
      <c r="L13" s="168">
        <v>2013</v>
      </c>
      <c r="M13" s="169">
        <v>41667</v>
      </c>
      <c r="N13" s="169">
        <v>45291</v>
      </c>
      <c r="O13" s="170">
        <f>516794.46</f>
        <v>516794.46</v>
      </c>
      <c r="P13" s="171" t="s">
        <v>665</v>
      </c>
      <c r="Q13" s="172"/>
      <c r="R13" s="173"/>
    </row>
    <row r="14" spans="1:18" ht="26.4" x14ac:dyDescent="0.25">
      <c r="A14" s="180" t="s">
        <v>672</v>
      </c>
      <c r="B14" s="175" t="s">
        <v>673</v>
      </c>
      <c r="C14" s="181" t="s">
        <v>47</v>
      </c>
      <c r="D14" s="168"/>
      <c r="E14" s="168">
        <v>22</v>
      </c>
      <c r="F14" s="168">
        <v>10</v>
      </c>
      <c r="G14" s="168"/>
      <c r="H14" s="168"/>
      <c r="I14" s="168"/>
      <c r="J14" s="168"/>
      <c r="K14" s="168"/>
      <c r="L14" s="168">
        <v>2013</v>
      </c>
      <c r="M14" s="169">
        <v>43522</v>
      </c>
      <c r="N14" s="169">
        <v>44926</v>
      </c>
      <c r="O14" s="170">
        <f>316230.65</f>
        <v>316230.65000000002</v>
      </c>
      <c r="P14" s="171" t="s">
        <v>665</v>
      </c>
      <c r="Q14" s="172"/>
      <c r="R14" s="173"/>
    </row>
    <row r="15" spans="1:18" ht="26.4" x14ac:dyDescent="0.25">
      <c r="A15" s="165" t="s">
        <v>674</v>
      </c>
      <c r="B15" s="175" t="s">
        <v>675</v>
      </c>
      <c r="C15" s="167" t="s">
        <v>268</v>
      </c>
      <c r="D15" s="168"/>
      <c r="E15" s="168">
        <v>19</v>
      </c>
      <c r="F15" s="168">
        <v>0</v>
      </c>
      <c r="G15" s="168"/>
      <c r="H15" s="168"/>
      <c r="I15" s="168"/>
      <c r="J15" s="168"/>
      <c r="K15" s="168"/>
      <c r="L15" s="168">
        <v>2011</v>
      </c>
      <c r="M15" s="169">
        <v>43858</v>
      </c>
      <c r="N15" s="169">
        <v>45291</v>
      </c>
      <c r="O15" s="170">
        <v>257991</v>
      </c>
      <c r="P15" s="171" t="s">
        <v>665</v>
      </c>
      <c r="Q15" s="181"/>
      <c r="R15" s="173"/>
    </row>
    <row r="16" spans="1:18" ht="26.4" x14ac:dyDescent="0.25">
      <c r="A16" s="165" t="s">
        <v>676</v>
      </c>
      <c r="B16" s="175" t="s">
        <v>677</v>
      </c>
      <c r="C16" s="167" t="s">
        <v>288</v>
      </c>
      <c r="D16" s="168"/>
      <c r="E16" s="168">
        <v>36</v>
      </c>
      <c r="F16" s="168">
        <v>24</v>
      </c>
      <c r="G16" s="168"/>
      <c r="H16" s="168"/>
      <c r="I16" s="168"/>
      <c r="J16" s="168"/>
      <c r="K16" s="168"/>
      <c r="L16" s="168">
        <v>2013</v>
      </c>
      <c r="M16" s="169">
        <v>43522</v>
      </c>
      <c r="N16" s="169">
        <v>44926</v>
      </c>
      <c r="O16" s="182">
        <f>627221.9</f>
        <v>627221.9</v>
      </c>
      <c r="P16" s="171" t="s">
        <v>665</v>
      </c>
      <c r="Q16" s="172"/>
      <c r="R16" s="173"/>
    </row>
    <row r="17" spans="1:18" ht="26.4" x14ac:dyDescent="0.25">
      <c r="A17" s="180" t="s">
        <v>678</v>
      </c>
      <c r="B17" s="175" t="s">
        <v>679</v>
      </c>
      <c r="C17" s="181" t="s">
        <v>54</v>
      </c>
      <c r="D17" s="181"/>
      <c r="E17" s="168">
        <v>18</v>
      </c>
      <c r="F17" s="168">
        <v>12</v>
      </c>
      <c r="G17" s="181"/>
      <c r="H17" s="181"/>
      <c r="I17" s="181"/>
      <c r="J17" s="181"/>
      <c r="K17" s="181"/>
      <c r="L17" s="168">
        <v>2013</v>
      </c>
      <c r="M17" s="169">
        <v>43522</v>
      </c>
      <c r="N17" s="169">
        <v>44926</v>
      </c>
      <c r="O17" s="170">
        <f>237322.83</f>
        <v>237322.83</v>
      </c>
      <c r="P17" s="171" t="s">
        <v>665</v>
      </c>
      <c r="Q17" s="183"/>
      <c r="R17" s="173"/>
    </row>
    <row r="18" spans="1:18" x14ac:dyDescent="0.25">
      <c r="A18" s="180" t="s">
        <v>680</v>
      </c>
      <c r="B18" s="175" t="s">
        <v>681</v>
      </c>
      <c r="C18" s="181" t="s">
        <v>54</v>
      </c>
      <c r="D18" s="168">
        <v>61</v>
      </c>
      <c r="E18" s="168"/>
      <c r="F18" s="168"/>
      <c r="G18" s="168">
        <v>15</v>
      </c>
      <c r="H18" s="168"/>
      <c r="I18" s="168"/>
      <c r="J18" s="168"/>
      <c r="K18" s="168"/>
      <c r="L18" s="168">
        <v>2013</v>
      </c>
      <c r="M18" s="169">
        <v>43522</v>
      </c>
      <c r="N18" s="169">
        <v>44926</v>
      </c>
      <c r="O18" s="182">
        <f>1473578.63+305689.58</f>
        <v>1779268.21</v>
      </c>
      <c r="P18" s="171" t="s">
        <v>665</v>
      </c>
      <c r="Q18" s="172"/>
      <c r="R18" s="173"/>
    </row>
    <row r="19" spans="1:18" ht="52.8" x14ac:dyDescent="0.25">
      <c r="A19" s="165" t="s">
        <v>682</v>
      </c>
      <c r="B19" s="166" t="s">
        <v>683</v>
      </c>
      <c r="C19" s="167" t="s">
        <v>275</v>
      </c>
      <c r="D19" s="168"/>
      <c r="E19" s="168"/>
      <c r="F19" s="168"/>
      <c r="G19" s="168"/>
      <c r="H19" s="168"/>
      <c r="I19" s="168"/>
      <c r="J19" s="168"/>
      <c r="K19" s="168"/>
      <c r="L19" s="168"/>
      <c r="M19" s="169">
        <v>43831</v>
      </c>
      <c r="N19" s="169">
        <v>45291</v>
      </c>
      <c r="O19" s="170">
        <v>322830</v>
      </c>
      <c r="P19" s="168" t="s">
        <v>665</v>
      </c>
      <c r="Q19" s="181"/>
      <c r="R19" s="173"/>
    </row>
    <row r="20" spans="1:18" x14ac:dyDescent="0.25">
      <c r="A20" s="184" t="s">
        <v>684</v>
      </c>
      <c r="B20" s="175" t="s">
        <v>685</v>
      </c>
      <c r="C20" s="167" t="s">
        <v>74</v>
      </c>
      <c r="D20" s="168">
        <v>58</v>
      </c>
      <c r="E20" s="168">
        <v>18</v>
      </c>
      <c r="F20" s="168">
        <v>0</v>
      </c>
      <c r="G20" s="168">
        <v>30</v>
      </c>
      <c r="H20" s="168"/>
      <c r="I20" s="168">
        <v>24</v>
      </c>
      <c r="J20" s="168"/>
      <c r="K20" s="168"/>
      <c r="L20" s="168">
        <v>2013</v>
      </c>
      <c r="M20" s="169">
        <v>41031</v>
      </c>
      <c r="N20" s="169">
        <v>44561</v>
      </c>
      <c r="O20" s="176">
        <f>1389783.58+1730651.96+440985.09+391212.44+549679.7+11262.26+29503.09+29503+310122</f>
        <v>4882703.1199999992</v>
      </c>
      <c r="P20" s="171" t="s">
        <v>665</v>
      </c>
      <c r="Q20" s="177"/>
      <c r="R20" s="178"/>
    </row>
    <row r="21" spans="1:18" x14ac:dyDescent="0.25">
      <c r="A21" s="185"/>
      <c r="B21" s="175" t="s">
        <v>686</v>
      </c>
      <c r="C21" s="167" t="s">
        <v>78</v>
      </c>
      <c r="D21" s="168">
        <v>93</v>
      </c>
      <c r="E21" s="168">
        <v>36</v>
      </c>
      <c r="F21" s="168">
        <v>24</v>
      </c>
      <c r="G21" s="168">
        <v>16</v>
      </c>
      <c r="H21" s="168"/>
      <c r="I21" s="168"/>
      <c r="J21" s="168"/>
      <c r="K21" s="168"/>
      <c r="L21" s="168">
        <v>2012</v>
      </c>
      <c r="M21" s="169">
        <v>41031</v>
      </c>
      <c r="N21" s="169">
        <v>44561</v>
      </c>
      <c r="O21" s="176"/>
      <c r="P21" s="171" t="s">
        <v>665</v>
      </c>
      <c r="Q21" s="177"/>
      <c r="R21" s="178"/>
    </row>
    <row r="22" spans="1:18" ht="26.4" x14ac:dyDescent="0.25">
      <c r="A22" s="165" t="s">
        <v>687</v>
      </c>
      <c r="B22" s="175" t="s">
        <v>688</v>
      </c>
      <c r="C22" s="167" t="s">
        <v>314</v>
      </c>
      <c r="D22" s="168"/>
      <c r="E22" s="168">
        <v>40</v>
      </c>
      <c r="F22" s="168">
        <v>0</v>
      </c>
      <c r="G22" s="168"/>
      <c r="H22" s="168"/>
      <c r="I22" s="168"/>
      <c r="J22" s="168"/>
      <c r="K22" s="168"/>
      <c r="L22" s="168">
        <v>2013</v>
      </c>
      <c r="M22" s="169">
        <v>41667</v>
      </c>
      <c r="N22" s="169">
        <v>45291</v>
      </c>
      <c r="O22" s="170">
        <f>497266.59</f>
        <v>497266.59</v>
      </c>
      <c r="P22" s="171" t="s">
        <v>665</v>
      </c>
      <c r="Q22" s="172"/>
      <c r="R22" s="173"/>
    </row>
    <row r="23" spans="1:18" ht="26.4" x14ac:dyDescent="0.25">
      <c r="A23" s="165" t="s">
        <v>689</v>
      </c>
      <c r="B23" s="175" t="s">
        <v>690</v>
      </c>
      <c r="C23" s="167" t="s">
        <v>61</v>
      </c>
      <c r="D23" s="168">
        <v>82</v>
      </c>
      <c r="E23" s="168"/>
      <c r="F23" s="168"/>
      <c r="G23" s="168"/>
      <c r="H23" s="168"/>
      <c r="I23" s="168"/>
      <c r="J23" s="168"/>
      <c r="K23" s="168"/>
      <c r="L23" s="168">
        <v>2013</v>
      </c>
      <c r="M23" s="169">
        <v>43522</v>
      </c>
      <c r="N23" s="169">
        <v>44926</v>
      </c>
      <c r="O23" s="170">
        <f>1605988.4+10344</f>
        <v>1616332.4</v>
      </c>
      <c r="P23" s="171" t="s">
        <v>665</v>
      </c>
      <c r="Q23" s="172"/>
      <c r="R23" s="173"/>
    </row>
    <row r="24" spans="1:18" ht="39.6" x14ac:dyDescent="0.25">
      <c r="A24" s="165" t="s">
        <v>691</v>
      </c>
      <c r="B24" s="175" t="s">
        <v>692</v>
      </c>
      <c r="C24" s="167" t="s">
        <v>61</v>
      </c>
      <c r="D24" s="168">
        <v>50</v>
      </c>
      <c r="E24" s="168"/>
      <c r="F24" s="168"/>
      <c r="G24" s="168"/>
      <c r="H24" s="168"/>
      <c r="I24" s="168"/>
      <c r="J24" s="168"/>
      <c r="K24" s="168"/>
      <c r="L24" s="168">
        <v>2013</v>
      </c>
      <c r="M24" s="169">
        <v>43522</v>
      </c>
      <c r="N24" s="169">
        <v>44926</v>
      </c>
      <c r="O24" s="170">
        <f>991547.18+9928</f>
        <v>1001475.18</v>
      </c>
      <c r="P24" s="171" t="s">
        <v>665</v>
      </c>
      <c r="Q24" s="172"/>
      <c r="R24" s="173"/>
    </row>
    <row r="25" spans="1:18" x14ac:dyDescent="0.25">
      <c r="A25" s="186" t="s">
        <v>693</v>
      </c>
      <c r="B25" s="187" t="s">
        <v>694</v>
      </c>
      <c r="C25" s="167" t="s">
        <v>61</v>
      </c>
      <c r="D25" s="168">
        <v>32</v>
      </c>
      <c r="E25" s="168"/>
      <c r="F25" s="168"/>
      <c r="G25" s="168"/>
      <c r="H25" s="168"/>
      <c r="I25" s="168"/>
      <c r="J25" s="168">
        <v>68</v>
      </c>
      <c r="K25" s="168">
        <v>20</v>
      </c>
      <c r="L25" s="168">
        <v>2013</v>
      </c>
      <c r="M25" s="169">
        <v>43522</v>
      </c>
      <c r="N25" s="169">
        <v>44926</v>
      </c>
      <c r="O25" s="170">
        <f>659534.28+2938541.71</f>
        <v>3598075.99</v>
      </c>
      <c r="P25" s="171" t="s">
        <v>665</v>
      </c>
      <c r="Q25" s="172"/>
      <c r="R25" s="173"/>
    </row>
    <row r="26" spans="1:18" x14ac:dyDescent="0.25">
      <c r="A26" s="186"/>
      <c r="B26" s="187"/>
      <c r="C26" s="167" t="s">
        <v>78</v>
      </c>
      <c r="D26" s="168"/>
      <c r="E26" s="168"/>
      <c r="F26" s="168"/>
      <c r="G26" s="168"/>
      <c r="H26" s="168"/>
      <c r="I26" s="168"/>
      <c r="J26" s="168"/>
      <c r="K26" s="168"/>
      <c r="L26" s="168"/>
      <c r="M26" s="169">
        <v>43522</v>
      </c>
      <c r="N26" s="169">
        <v>44926</v>
      </c>
      <c r="O26" s="170">
        <f>1062456.81</f>
        <v>1062456.81</v>
      </c>
      <c r="P26" s="171" t="s">
        <v>665</v>
      </c>
      <c r="Q26" s="172"/>
      <c r="R26" s="173"/>
    </row>
    <row r="27" spans="1:18" ht="39.6" x14ac:dyDescent="0.25">
      <c r="A27" s="188" t="s">
        <v>695</v>
      </c>
      <c r="B27" s="189" t="s">
        <v>696</v>
      </c>
      <c r="C27" s="190" t="s">
        <v>514</v>
      </c>
      <c r="D27" s="191"/>
      <c r="E27" s="191"/>
      <c r="F27" s="191"/>
      <c r="G27" s="191"/>
      <c r="H27" s="191"/>
      <c r="I27" s="191"/>
      <c r="J27" s="191"/>
      <c r="K27" s="191"/>
      <c r="L27" s="191"/>
      <c r="M27" s="191">
        <v>41282</v>
      </c>
      <c r="N27" s="191">
        <v>44926</v>
      </c>
      <c r="O27" s="192">
        <f>68289.69</f>
        <v>68289.69</v>
      </c>
      <c r="P27" s="193"/>
      <c r="Q27" s="168" t="s">
        <v>665</v>
      </c>
      <c r="R27" s="194"/>
    </row>
    <row r="28" spans="1:18" ht="26.4" x14ac:dyDescent="0.25">
      <c r="A28" s="165" t="s">
        <v>697</v>
      </c>
      <c r="B28" s="175" t="s">
        <v>698</v>
      </c>
      <c r="C28" s="167" t="s">
        <v>60</v>
      </c>
      <c r="D28" s="181"/>
      <c r="E28" s="168">
        <v>20</v>
      </c>
      <c r="F28" s="168">
        <v>0</v>
      </c>
      <c r="G28" s="181"/>
      <c r="H28" s="181"/>
      <c r="I28" s="181"/>
      <c r="J28" s="181"/>
      <c r="K28" s="181"/>
      <c r="L28" s="168">
        <v>2013</v>
      </c>
      <c r="M28" s="169">
        <v>43522</v>
      </c>
      <c r="N28" s="169">
        <v>44926</v>
      </c>
      <c r="O28" s="170">
        <f>176633.83</f>
        <v>176633.83</v>
      </c>
      <c r="P28" s="171" t="s">
        <v>665</v>
      </c>
      <c r="Q28" s="172"/>
      <c r="R28" s="173"/>
    </row>
    <row r="29" spans="1:18" ht="26.4" x14ac:dyDescent="0.25">
      <c r="A29" s="165" t="s">
        <v>699</v>
      </c>
      <c r="B29" s="175" t="s">
        <v>700</v>
      </c>
      <c r="C29" s="167" t="s">
        <v>64</v>
      </c>
      <c r="D29" s="168"/>
      <c r="E29" s="168">
        <v>7</v>
      </c>
      <c r="F29" s="168">
        <v>0</v>
      </c>
      <c r="G29" s="168"/>
      <c r="H29" s="168"/>
      <c r="I29" s="168"/>
      <c r="J29" s="168"/>
      <c r="K29" s="168"/>
      <c r="L29" s="168">
        <v>2011</v>
      </c>
      <c r="M29" s="169">
        <v>43858</v>
      </c>
      <c r="N29" s="169">
        <v>45291</v>
      </c>
      <c r="O29" s="170">
        <v>116513</v>
      </c>
      <c r="P29" s="171" t="s">
        <v>665</v>
      </c>
      <c r="Q29" s="172"/>
      <c r="R29" s="173"/>
    </row>
    <row r="30" spans="1:18" ht="26.4" x14ac:dyDescent="0.25">
      <c r="A30" s="165" t="s">
        <v>701</v>
      </c>
      <c r="B30" s="175" t="s">
        <v>702</v>
      </c>
      <c r="C30" s="167" t="s">
        <v>65</v>
      </c>
      <c r="D30" s="168"/>
      <c r="E30" s="168">
        <v>20</v>
      </c>
      <c r="F30" s="168">
        <v>0</v>
      </c>
      <c r="G30" s="168"/>
      <c r="H30" s="168"/>
      <c r="I30" s="168"/>
      <c r="J30" s="168"/>
      <c r="K30" s="168"/>
      <c r="L30" s="168">
        <v>2013</v>
      </c>
      <c r="M30" s="169">
        <v>43550</v>
      </c>
      <c r="N30" s="169">
        <v>44926</v>
      </c>
      <c r="O30" s="170">
        <f>216446.54</f>
        <v>216446.54</v>
      </c>
      <c r="P30" s="171" t="s">
        <v>665</v>
      </c>
      <c r="Q30" s="172"/>
      <c r="R30" s="173"/>
    </row>
    <row r="31" spans="1:18" ht="26.4" x14ac:dyDescent="0.25">
      <c r="A31" s="165" t="s">
        <v>703</v>
      </c>
      <c r="B31" s="175" t="s">
        <v>704</v>
      </c>
      <c r="C31" s="167" t="s">
        <v>107</v>
      </c>
      <c r="D31" s="168"/>
      <c r="E31" s="168">
        <v>19</v>
      </c>
      <c r="F31" s="168">
        <v>10</v>
      </c>
      <c r="G31" s="168"/>
      <c r="H31" s="168"/>
      <c r="I31" s="168"/>
      <c r="J31" s="168"/>
      <c r="K31" s="168"/>
      <c r="L31" s="168">
        <v>2013</v>
      </c>
      <c r="M31" s="169">
        <v>43522</v>
      </c>
      <c r="N31" s="169">
        <v>44926</v>
      </c>
      <c r="O31" s="170">
        <f>247638.02</f>
        <v>247638.02</v>
      </c>
      <c r="P31" s="171" t="s">
        <v>665</v>
      </c>
      <c r="Q31" s="172"/>
      <c r="R31" s="173"/>
    </row>
    <row r="32" spans="1:18" x14ac:dyDescent="0.25">
      <c r="A32" s="165" t="s">
        <v>705</v>
      </c>
      <c r="B32" s="175" t="s">
        <v>706</v>
      </c>
      <c r="C32" s="167" t="s">
        <v>707</v>
      </c>
      <c r="D32" s="168"/>
      <c r="E32" s="168">
        <v>25</v>
      </c>
      <c r="F32" s="168">
        <v>0</v>
      </c>
      <c r="G32" s="168"/>
      <c r="H32" s="168"/>
      <c r="I32" s="168"/>
      <c r="J32" s="168"/>
      <c r="K32" s="168"/>
      <c r="L32" s="168">
        <v>2013</v>
      </c>
      <c r="M32" s="169">
        <v>43522</v>
      </c>
      <c r="N32" s="169">
        <v>44926</v>
      </c>
      <c r="O32" s="170">
        <f>378393.36</f>
        <v>378393.36</v>
      </c>
      <c r="P32" s="171" t="s">
        <v>665</v>
      </c>
      <c r="Q32" s="172"/>
      <c r="R32" s="173"/>
    </row>
    <row r="33" spans="1:18" ht="39.6" x14ac:dyDescent="0.25">
      <c r="A33" s="165" t="s">
        <v>708</v>
      </c>
      <c r="B33" s="166" t="s">
        <v>709</v>
      </c>
      <c r="C33" s="167" t="s">
        <v>97</v>
      </c>
      <c r="D33" s="168">
        <v>32</v>
      </c>
      <c r="E33" s="168"/>
      <c r="F33" s="168"/>
      <c r="G33" s="168"/>
      <c r="H33" s="168"/>
      <c r="I33" s="168"/>
      <c r="J33" s="168"/>
      <c r="K33" s="168"/>
      <c r="L33" s="168">
        <v>2013</v>
      </c>
      <c r="M33" s="169">
        <v>43522</v>
      </c>
      <c r="N33" s="169">
        <v>44926</v>
      </c>
      <c r="O33" s="170">
        <f>574520.47</f>
        <v>574520.47</v>
      </c>
      <c r="P33" s="171" t="s">
        <v>665</v>
      </c>
      <c r="Q33" s="172"/>
      <c r="R33" s="173"/>
    </row>
    <row r="34" spans="1:18" ht="26.4" x14ac:dyDescent="0.25">
      <c r="A34" s="165" t="s">
        <v>710</v>
      </c>
      <c r="B34" s="175" t="s">
        <v>711</v>
      </c>
      <c r="C34" s="167" t="s">
        <v>712</v>
      </c>
      <c r="D34" s="168">
        <v>49</v>
      </c>
      <c r="E34" s="168"/>
      <c r="F34" s="168"/>
      <c r="G34" s="168"/>
      <c r="H34" s="168"/>
      <c r="I34" s="168"/>
      <c r="J34" s="168"/>
      <c r="K34" s="168"/>
      <c r="L34" s="168">
        <v>2013</v>
      </c>
      <c r="M34" s="169">
        <v>43522</v>
      </c>
      <c r="N34" s="169">
        <v>44926</v>
      </c>
      <c r="O34" s="170">
        <f>1005831.86</f>
        <v>1005831.86</v>
      </c>
      <c r="P34" s="171" t="s">
        <v>665</v>
      </c>
      <c r="Q34" s="172"/>
      <c r="R34" s="173"/>
    </row>
    <row r="35" spans="1:18" x14ac:dyDescent="0.25">
      <c r="A35" s="165" t="s">
        <v>713</v>
      </c>
      <c r="B35" s="175" t="s">
        <v>714</v>
      </c>
      <c r="C35" s="167" t="s">
        <v>74</v>
      </c>
      <c r="D35" s="168">
        <v>51</v>
      </c>
      <c r="E35" s="168"/>
      <c r="F35" s="168"/>
      <c r="G35" s="168"/>
      <c r="H35" s="168"/>
      <c r="I35" s="168"/>
      <c r="J35" s="168"/>
      <c r="K35" s="168"/>
      <c r="L35" s="168">
        <v>2013</v>
      </c>
      <c r="M35" s="169">
        <v>43522</v>
      </c>
      <c r="N35" s="169">
        <v>44926</v>
      </c>
      <c r="O35" s="170">
        <f>1011527.24</f>
        <v>1011527.24</v>
      </c>
      <c r="P35" s="171" t="s">
        <v>665</v>
      </c>
      <c r="Q35" s="172"/>
      <c r="R35" s="173"/>
    </row>
    <row r="36" spans="1:18" ht="39.6" x14ac:dyDescent="0.25">
      <c r="A36" s="165" t="s">
        <v>715</v>
      </c>
      <c r="B36" s="175" t="s">
        <v>716</v>
      </c>
      <c r="C36" s="167" t="s">
        <v>288</v>
      </c>
      <c r="D36" s="168">
        <v>64</v>
      </c>
      <c r="E36" s="181"/>
      <c r="F36" s="181"/>
      <c r="G36" s="168">
        <v>15</v>
      </c>
      <c r="H36" s="168"/>
      <c r="I36" s="168"/>
      <c r="J36" s="168"/>
      <c r="K36" s="168"/>
      <c r="L36" s="168">
        <v>2013</v>
      </c>
      <c r="M36" s="169">
        <v>43522</v>
      </c>
      <c r="N36" s="169">
        <v>44926</v>
      </c>
      <c r="O36" s="170">
        <f>1330174.34+358647.38</f>
        <v>1688821.7200000002</v>
      </c>
      <c r="P36" s="171" t="s">
        <v>665</v>
      </c>
      <c r="Q36" s="172"/>
      <c r="R36" s="173"/>
    </row>
    <row r="37" spans="1:18" ht="39.6" x14ac:dyDescent="0.25">
      <c r="A37" s="165" t="s">
        <v>717</v>
      </c>
      <c r="B37" s="175" t="s">
        <v>718</v>
      </c>
      <c r="C37" s="167" t="s">
        <v>321</v>
      </c>
      <c r="D37" s="168">
        <v>36</v>
      </c>
      <c r="E37" s="168"/>
      <c r="F37" s="168"/>
      <c r="G37" s="168"/>
      <c r="H37" s="168"/>
      <c r="I37" s="168"/>
      <c r="J37" s="168"/>
      <c r="K37" s="168"/>
      <c r="L37" s="168">
        <v>2013</v>
      </c>
      <c r="M37" s="169">
        <v>43522</v>
      </c>
      <c r="N37" s="169">
        <v>44926</v>
      </c>
      <c r="O37" s="170">
        <f>753700.05</f>
        <v>753700.05</v>
      </c>
      <c r="P37" s="171" t="s">
        <v>665</v>
      </c>
      <c r="Q37" s="172"/>
      <c r="R37" s="173"/>
    </row>
    <row r="38" spans="1:18" x14ac:dyDescent="0.25">
      <c r="A38" s="186" t="s">
        <v>719</v>
      </c>
      <c r="B38" s="175" t="s">
        <v>720</v>
      </c>
      <c r="C38" s="167" t="s">
        <v>61</v>
      </c>
      <c r="D38" s="168"/>
      <c r="E38" s="168">
        <v>25</v>
      </c>
      <c r="F38" s="168">
        <v>0</v>
      </c>
      <c r="G38" s="168"/>
      <c r="H38" s="168"/>
      <c r="I38" s="168"/>
      <c r="J38" s="168"/>
      <c r="K38" s="168"/>
      <c r="L38" s="168">
        <v>2013</v>
      </c>
      <c r="M38" s="169">
        <v>42031</v>
      </c>
      <c r="N38" s="169">
        <v>45657</v>
      </c>
      <c r="O38" s="176">
        <f>1757117.98+375174.01+341033.02+449779.94+45033.44+45033</f>
        <v>3013171.39</v>
      </c>
      <c r="P38" s="171" t="s">
        <v>665</v>
      </c>
      <c r="Q38" s="172"/>
      <c r="R38" s="173"/>
    </row>
    <row r="39" spans="1:18" x14ac:dyDescent="0.25">
      <c r="A39" s="186"/>
      <c r="B39" s="175" t="s">
        <v>721</v>
      </c>
      <c r="C39" s="167" t="s">
        <v>707</v>
      </c>
      <c r="D39" s="168">
        <v>77</v>
      </c>
      <c r="E39" s="168">
        <v>25</v>
      </c>
      <c r="F39" s="168">
        <v>12</v>
      </c>
      <c r="G39" s="168">
        <v>12</v>
      </c>
      <c r="H39" s="168"/>
      <c r="I39" s="168"/>
      <c r="J39" s="168"/>
      <c r="K39" s="168"/>
      <c r="L39" s="168">
        <v>2013</v>
      </c>
      <c r="M39" s="169">
        <v>42031</v>
      </c>
      <c r="N39" s="169">
        <v>45657</v>
      </c>
      <c r="O39" s="176"/>
      <c r="P39" s="171" t="s">
        <v>665</v>
      </c>
      <c r="Q39" s="172"/>
      <c r="R39" s="173"/>
    </row>
    <row r="40" spans="1:18" x14ac:dyDescent="0.25">
      <c r="A40" s="165" t="s">
        <v>722</v>
      </c>
      <c r="B40" s="175" t="s">
        <v>723</v>
      </c>
      <c r="C40" s="167" t="s">
        <v>61</v>
      </c>
      <c r="D40" s="168">
        <v>51</v>
      </c>
      <c r="E40" s="168">
        <v>35</v>
      </c>
      <c r="F40" s="168">
        <v>0</v>
      </c>
      <c r="G40" s="168">
        <v>22</v>
      </c>
      <c r="H40" s="168"/>
      <c r="I40" s="168"/>
      <c r="J40" s="168"/>
      <c r="K40" s="168"/>
      <c r="L40" s="168">
        <v>2013</v>
      </c>
      <c r="M40" s="169">
        <v>42031</v>
      </c>
      <c r="N40" s="169">
        <v>45657</v>
      </c>
      <c r="O40" s="170">
        <f>996673.88+483866.82+420057.13+11070.68+11071</f>
        <v>1922739.51</v>
      </c>
      <c r="P40" s="171" t="s">
        <v>665</v>
      </c>
      <c r="Q40" s="172"/>
      <c r="R40" s="173"/>
    </row>
    <row r="41" spans="1:18" x14ac:dyDescent="0.25">
      <c r="A41" s="186" t="s">
        <v>724</v>
      </c>
      <c r="B41" s="166" t="s">
        <v>725</v>
      </c>
      <c r="C41" s="167" t="s">
        <v>313</v>
      </c>
      <c r="D41" s="168"/>
      <c r="E41" s="168"/>
      <c r="F41" s="168"/>
      <c r="G41" s="168"/>
      <c r="H41" s="168"/>
      <c r="I41" s="168"/>
      <c r="J41" s="168"/>
      <c r="K41" s="168"/>
      <c r="L41" s="168"/>
      <c r="M41" s="169">
        <v>43522</v>
      </c>
      <c r="N41" s="169">
        <v>44926</v>
      </c>
      <c r="O41" s="192">
        <f>747685.36</f>
        <v>747685.36</v>
      </c>
      <c r="P41" s="171" t="s">
        <v>665</v>
      </c>
      <c r="Q41" s="172"/>
      <c r="R41" s="173"/>
    </row>
    <row r="42" spans="1:18" x14ac:dyDescent="0.25">
      <c r="A42" s="186"/>
      <c r="B42" s="175" t="s">
        <v>726</v>
      </c>
      <c r="C42" s="167" t="s">
        <v>727</v>
      </c>
      <c r="D42" s="168">
        <v>66</v>
      </c>
      <c r="E42" s="168"/>
      <c r="F42" s="168"/>
      <c r="G42" s="168">
        <v>9</v>
      </c>
      <c r="H42" s="168"/>
      <c r="I42" s="168"/>
      <c r="J42" s="168"/>
      <c r="K42" s="168"/>
      <c r="L42" s="168">
        <v>2013</v>
      </c>
      <c r="M42" s="169">
        <v>43522</v>
      </c>
      <c r="N42" s="169">
        <v>44926</v>
      </c>
      <c r="O42" s="170">
        <f>1060302+190900.51</f>
        <v>1251202.51</v>
      </c>
      <c r="P42" s="171" t="s">
        <v>665</v>
      </c>
      <c r="Q42" s="172"/>
      <c r="R42" s="173"/>
    </row>
    <row r="43" spans="1:18" x14ac:dyDescent="0.25">
      <c r="A43" s="186"/>
      <c r="B43" s="175" t="s">
        <v>728</v>
      </c>
      <c r="C43" s="167" t="s">
        <v>61</v>
      </c>
      <c r="D43" s="168"/>
      <c r="E43" s="168">
        <v>30</v>
      </c>
      <c r="F43" s="168">
        <v>18</v>
      </c>
      <c r="G43" s="168"/>
      <c r="H43" s="168"/>
      <c r="I43" s="168"/>
      <c r="J43" s="168"/>
      <c r="K43" s="168"/>
      <c r="L43" s="168">
        <v>2013</v>
      </c>
      <c r="M43" s="169">
        <v>43522</v>
      </c>
      <c r="N43" s="169">
        <v>44926</v>
      </c>
      <c r="O43" s="170">
        <f>446094.87</f>
        <v>446094.87</v>
      </c>
      <c r="P43" s="171" t="s">
        <v>665</v>
      </c>
      <c r="Q43" s="172"/>
      <c r="R43" s="173"/>
    </row>
    <row r="44" spans="1:18" x14ac:dyDescent="0.25">
      <c r="A44" s="186"/>
      <c r="B44" s="175" t="s">
        <v>729</v>
      </c>
      <c r="C44" s="167" t="s">
        <v>61</v>
      </c>
      <c r="D44" s="168">
        <v>62</v>
      </c>
      <c r="E44" s="168"/>
      <c r="F44" s="168"/>
      <c r="G44" s="168"/>
      <c r="H44" s="168"/>
      <c r="I44" s="168"/>
      <c r="J44" s="168"/>
      <c r="K44" s="168"/>
      <c r="L44" s="168">
        <v>2013</v>
      </c>
      <c r="M44" s="169">
        <v>43522</v>
      </c>
      <c r="N44" s="169">
        <v>44926</v>
      </c>
      <c r="O44" s="170">
        <v>1244347</v>
      </c>
      <c r="P44" s="171" t="s">
        <v>665</v>
      </c>
      <c r="Q44" s="172"/>
      <c r="R44" s="173"/>
    </row>
    <row r="45" spans="1:18" x14ac:dyDescent="0.25">
      <c r="A45" s="186"/>
      <c r="B45" s="175" t="s">
        <v>730</v>
      </c>
      <c r="C45" s="167" t="s">
        <v>61</v>
      </c>
      <c r="D45" s="168"/>
      <c r="E45" s="168"/>
      <c r="F45" s="168"/>
      <c r="G45" s="168"/>
      <c r="H45" s="168"/>
      <c r="I45" s="168"/>
      <c r="J45" s="168"/>
      <c r="K45" s="168"/>
      <c r="L45" s="168"/>
      <c r="M45" s="169">
        <v>43522</v>
      </c>
      <c r="N45" s="169">
        <v>44926</v>
      </c>
      <c r="O45" s="170">
        <f>643818.46</f>
        <v>643818.46</v>
      </c>
      <c r="P45" s="168" t="s">
        <v>665</v>
      </c>
      <c r="Q45" s="172"/>
      <c r="R45" s="173"/>
    </row>
    <row r="46" spans="1:18" x14ac:dyDescent="0.25">
      <c r="A46" s="186"/>
      <c r="B46" s="166" t="s">
        <v>731</v>
      </c>
      <c r="C46" s="167" t="s">
        <v>50</v>
      </c>
      <c r="D46" s="168">
        <v>67</v>
      </c>
      <c r="E46" s="168">
        <v>0</v>
      </c>
      <c r="F46" s="168">
        <v>0</v>
      </c>
      <c r="G46" s="168">
        <v>30</v>
      </c>
      <c r="H46" s="168"/>
      <c r="I46" s="168"/>
      <c r="J46" s="168"/>
      <c r="K46" s="168"/>
      <c r="L46" s="168">
        <v>2013</v>
      </c>
      <c r="M46" s="169">
        <v>43522</v>
      </c>
      <c r="N46" s="169">
        <v>44926</v>
      </c>
      <c r="O46" s="170">
        <f>1311409.15+559816.14+22921.4+40555</f>
        <v>1934701.69</v>
      </c>
      <c r="P46" s="171" t="s">
        <v>665</v>
      </c>
      <c r="Q46" s="172"/>
      <c r="R46" s="173"/>
    </row>
    <row r="47" spans="1:18" ht="26.4" x14ac:dyDescent="0.25">
      <c r="A47" s="180" t="s">
        <v>724</v>
      </c>
      <c r="B47" s="175" t="s">
        <v>732</v>
      </c>
      <c r="C47" s="167" t="s">
        <v>78</v>
      </c>
      <c r="D47" s="168">
        <v>48</v>
      </c>
      <c r="E47" s="168"/>
      <c r="F47" s="168"/>
      <c r="G47" s="168"/>
      <c r="H47" s="168"/>
      <c r="I47" s="168"/>
      <c r="J47" s="168"/>
      <c r="K47" s="168"/>
      <c r="L47" s="168">
        <v>2013</v>
      </c>
      <c r="M47" s="169">
        <v>40603</v>
      </c>
      <c r="N47" s="169">
        <v>44196</v>
      </c>
      <c r="O47" s="170">
        <f>821306.8+25303.63+25304</f>
        <v>871914.43</v>
      </c>
      <c r="P47" s="171" t="s">
        <v>665</v>
      </c>
      <c r="Q47" s="172"/>
      <c r="R47" s="173"/>
    </row>
    <row r="48" spans="1:18" x14ac:dyDescent="0.25">
      <c r="A48" s="165" t="s">
        <v>733</v>
      </c>
      <c r="B48" s="166" t="s">
        <v>734</v>
      </c>
      <c r="C48" s="167" t="s">
        <v>74</v>
      </c>
      <c r="D48" s="168"/>
      <c r="E48" s="168">
        <v>28</v>
      </c>
      <c r="F48" s="168">
        <v>22</v>
      </c>
      <c r="G48" s="168"/>
      <c r="H48" s="168"/>
      <c r="I48" s="168"/>
      <c r="J48" s="168"/>
      <c r="K48" s="168"/>
      <c r="L48" s="168">
        <v>2013</v>
      </c>
      <c r="M48" s="169">
        <v>43522</v>
      </c>
      <c r="N48" s="169">
        <v>44926</v>
      </c>
      <c r="O48" s="170">
        <f>464196.7+38623</f>
        <v>502819.7</v>
      </c>
      <c r="P48" s="171" t="s">
        <v>665</v>
      </c>
      <c r="Q48" s="172"/>
      <c r="R48" s="173"/>
    </row>
    <row r="49" spans="1:18" ht="26.4" x14ac:dyDescent="0.25">
      <c r="A49" s="165" t="s">
        <v>735</v>
      </c>
      <c r="B49" s="175" t="s">
        <v>736</v>
      </c>
      <c r="C49" s="167" t="s">
        <v>72</v>
      </c>
      <c r="D49" s="168">
        <v>79</v>
      </c>
      <c r="E49" s="168">
        <v>60</v>
      </c>
      <c r="F49" s="168">
        <v>30</v>
      </c>
      <c r="G49" s="168">
        <v>32</v>
      </c>
      <c r="H49" s="168"/>
      <c r="I49" s="168"/>
      <c r="J49" s="168"/>
      <c r="K49" s="168"/>
      <c r="L49" s="168">
        <v>2012</v>
      </c>
      <c r="M49" s="169">
        <v>43522</v>
      </c>
      <c r="N49" s="169">
        <v>44926</v>
      </c>
      <c r="O49" s="170">
        <f>802757.75+333895.12+441513.48</f>
        <v>1578166.35</v>
      </c>
      <c r="P49" s="171" t="s">
        <v>665</v>
      </c>
      <c r="Q49" s="172"/>
      <c r="R49" s="173"/>
    </row>
    <row r="50" spans="1:18" ht="26.4" x14ac:dyDescent="0.25">
      <c r="A50" s="165" t="s">
        <v>737</v>
      </c>
      <c r="B50" s="175" t="s">
        <v>738</v>
      </c>
      <c r="C50" s="167" t="s">
        <v>76</v>
      </c>
      <c r="D50" s="168"/>
      <c r="E50" s="168">
        <v>16</v>
      </c>
      <c r="F50" s="168">
        <v>16</v>
      </c>
      <c r="G50" s="168"/>
      <c r="H50" s="168"/>
      <c r="I50" s="168"/>
      <c r="J50" s="168"/>
      <c r="K50" s="168"/>
      <c r="L50" s="168">
        <v>2013</v>
      </c>
      <c r="M50" s="169">
        <v>43522</v>
      </c>
      <c r="N50" s="169">
        <v>44926</v>
      </c>
      <c r="O50" s="170">
        <f>283469.94</f>
        <v>283469.94</v>
      </c>
      <c r="P50" s="171" t="s">
        <v>665</v>
      </c>
      <c r="Q50" s="172"/>
      <c r="R50" s="173"/>
    </row>
    <row r="51" spans="1:18" ht="26.4" x14ac:dyDescent="0.25">
      <c r="A51" s="165" t="s">
        <v>739</v>
      </c>
      <c r="B51" s="175" t="s">
        <v>740</v>
      </c>
      <c r="C51" s="167" t="s">
        <v>78</v>
      </c>
      <c r="D51" s="168">
        <v>68</v>
      </c>
      <c r="E51" s="168">
        <v>15</v>
      </c>
      <c r="F51" s="168">
        <v>15</v>
      </c>
      <c r="G51" s="168">
        <v>0</v>
      </c>
      <c r="H51" s="168"/>
      <c r="I51" s="168"/>
      <c r="J51" s="168"/>
      <c r="K51" s="168"/>
      <c r="L51" s="168">
        <v>2013</v>
      </c>
      <c r="M51" s="169">
        <v>43522</v>
      </c>
      <c r="N51" s="169">
        <v>44926</v>
      </c>
      <c r="O51" s="170">
        <f>731326.97+111969.18</f>
        <v>843296.14999999991</v>
      </c>
      <c r="P51" s="171" t="s">
        <v>665</v>
      </c>
      <c r="Q51" s="172"/>
      <c r="R51" s="173"/>
    </row>
    <row r="52" spans="1:18" ht="26.4" x14ac:dyDescent="0.25">
      <c r="A52" s="165" t="s">
        <v>741</v>
      </c>
      <c r="B52" s="175" t="s">
        <v>742</v>
      </c>
      <c r="C52" s="167" t="s">
        <v>727</v>
      </c>
      <c r="D52" s="168"/>
      <c r="E52" s="168">
        <v>24</v>
      </c>
      <c r="F52" s="168">
        <v>12</v>
      </c>
      <c r="G52" s="168"/>
      <c r="H52" s="168"/>
      <c r="I52" s="168"/>
      <c r="J52" s="168"/>
      <c r="K52" s="168"/>
      <c r="L52" s="168">
        <v>2013</v>
      </c>
      <c r="M52" s="169">
        <v>41667</v>
      </c>
      <c r="N52" s="169">
        <v>45291</v>
      </c>
      <c r="O52" s="170">
        <f>377726.75</f>
        <v>377726.75</v>
      </c>
      <c r="P52" s="171" t="s">
        <v>665</v>
      </c>
      <c r="Q52" s="172"/>
      <c r="R52" s="173"/>
    </row>
    <row r="53" spans="1:18" x14ac:dyDescent="0.25">
      <c r="A53" s="186" t="s">
        <v>743</v>
      </c>
      <c r="B53" s="175" t="s">
        <v>744</v>
      </c>
      <c r="C53" s="167" t="s">
        <v>61</v>
      </c>
      <c r="D53" s="168">
        <v>66</v>
      </c>
      <c r="E53" s="168">
        <v>25</v>
      </c>
      <c r="F53" s="168">
        <v>12</v>
      </c>
      <c r="G53" s="168">
        <v>42</v>
      </c>
      <c r="H53" s="168"/>
      <c r="I53" s="168"/>
      <c r="J53" s="168"/>
      <c r="K53" s="168"/>
      <c r="L53" s="168">
        <v>2013</v>
      </c>
      <c r="M53" s="179">
        <v>40680</v>
      </c>
      <c r="N53" s="179">
        <v>44196</v>
      </c>
      <c r="O53" s="176">
        <f>1285307.27+963541.15+1138120.82+823353.89+743388.61+473028.04+387956.49+325879.98+44634</f>
        <v>6185210.25</v>
      </c>
      <c r="P53" s="171" t="s">
        <v>665</v>
      </c>
      <c r="Q53" s="172"/>
      <c r="R53" s="173"/>
    </row>
    <row r="54" spans="1:18" x14ac:dyDescent="0.25">
      <c r="A54" s="186"/>
      <c r="B54" s="175" t="s">
        <v>745</v>
      </c>
      <c r="C54" s="167" t="s">
        <v>61</v>
      </c>
      <c r="D54" s="168">
        <v>59</v>
      </c>
      <c r="E54" s="168">
        <v>40</v>
      </c>
      <c r="F54" s="168">
        <v>0</v>
      </c>
      <c r="G54" s="168">
        <v>0</v>
      </c>
      <c r="H54" s="168"/>
      <c r="I54" s="168"/>
      <c r="J54" s="168"/>
      <c r="K54" s="168"/>
      <c r="L54" s="168">
        <v>2013</v>
      </c>
      <c r="M54" s="179"/>
      <c r="N54" s="179"/>
      <c r="O54" s="176"/>
      <c r="P54" s="171" t="s">
        <v>665</v>
      </c>
      <c r="Q54" s="172"/>
      <c r="R54" s="173"/>
    </row>
    <row r="55" spans="1:18" x14ac:dyDescent="0.25">
      <c r="A55" s="186"/>
      <c r="B55" s="175" t="s">
        <v>746</v>
      </c>
      <c r="C55" s="167" t="s">
        <v>322</v>
      </c>
      <c r="D55" s="168">
        <v>57</v>
      </c>
      <c r="E55" s="168">
        <v>20</v>
      </c>
      <c r="F55" s="168">
        <v>12</v>
      </c>
      <c r="G55" s="168">
        <v>28</v>
      </c>
      <c r="H55" s="168"/>
      <c r="I55" s="168"/>
      <c r="J55" s="168"/>
      <c r="K55" s="168"/>
      <c r="L55" s="168">
        <v>2013</v>
      </c>
      <c r="M55" s="179"/>
      <c r="N55" s="179"/>
      <c r="O55" s="176"/>
      <c r="P55" s="171" t="s">
        <v>665</v>
      </c>
      <c r="Q55" s="172"/>
      <c r="R55" s="173"/>
    </row>
    <row r="56" spans="1:18" ht="39.6" x14ac:dyDescent="0.25">
      <c r="A56" s="165" t="s">
        <v>747</v>
      </c>
      <c r="B56" s="175" t="s">
        <v>748</v>
      </c>
      <c r="C56" s="191" t="s">
        <v>87</v>
      </c>
      <c r="D56" s="191"/>
      <c r="E56" s="191"/>
      <c r="F56" s="191"/>
      <c r="G56" s="191"/>
      <c r="H56" s="191"/>
      <c r="I56" s="191"/>
      <c r="J56" s="191"/>
      <c r="K56" s="191"/>
      <c r="L56" s="191"/>
      <c r="M56" s="191">
        <v>43858</v>
      </c>
      <c r="N56" s="169">
        <v>45291</v>
      </c>
      <c r="O56" s="195">
        <f>180228.14</f>
        <v>180228.14</v>
      </c>
      <c r="P56" s="171" t="s">
        <v>665</v>
      </c>
      <c r="Q56" s="171"/>
      <c r="R56" s="196"/>
    </row>
    <row r="57" spans="1:18" ht="26.4" x14ac:dyDescent="0.25">
      <c r="A57" s="165" t="s">
        <v>749</v>
      </c>
      <c r="B57" s="175" t="s">
        <v>750</v>
      </c>
      <c r="C57" s="167" t="s">
        <v>89</v>
      </c>
      <c r="D57" s="168">
        <v>48</v>
      </c>
      <c r="E57" s="168"/>
      <c r="F57" s="168"/>
      <c r="G57" s="168"/>
      <c r="H57" s="168"/>
      <c r="I57" s="168"/>
      <c r="J57" s="168"/>
      <c r="K57" s="168"/>
      <c r="L57" s="168">
        <v>2013</v>
      </c>
      <c r="M57" s="169" t="s">
        <v>751</v>
      </c>
      <c r="N57" s="169">
        <v>45291</v>
      </c>
      <c r="O57" s="170">
        <v>1195840</v>
      </c>
      <c r="P57" s="171" t="s">
        <v>665</v>
      </c>
      <c r="Q57" s="172"/>
      <c r="R57" s="173"/>
    </row>
    <row r="58" spans="1:18" x14ac:dyDescent="0.25">
      <c r="A58" s="165" t="s">
        <v>752</v>
      </c>
      <c r="B58" s="166" t="s">
        <v>753</v>
      </c>
      <c r="C58" s="167" t="s">
        <v>61</v>
      </c>
      <c r="D58" s="168"/>
      <c r="E58" s="168"/>
      <c r="F58" s="168"/>
      <c r="G58" s="168"/>
      <c r="H58" s="168"/>
      <c r="I58" s="168"/>
      <c r="J58" s="168"/>
      <c r="K58" s="168"/>
      <c r="L58" s="168"/>
      <c r="M58" s="169">
        <v>43858</v>
      </c>
      <c r="N58" s="169">
        <v>45291</v>
      </c>
      <c r="O58" s="170">
        <v>167192.24</v>
      </c>
      <c r="P58" s="171" t="s">
        <v>665</v>
      </c>
      <c r="Q58" s="172"/>
      <c r="R58" s="173"/>
    </row>
    <row r="59" spans="1:18" ht="26.4" x14ac:dyDescent="0.25">
      <c r="A59" s="165" t="s">
        <v>754</v>
      </c>
      <c r="B59" s="175" t="s">
        <v>755</v>
      </c>
      <c r="C59" s="167" t="s">
        <v>308</v>
      </c>
      <c r="D59" s="168"/>
      <c r="E59" s="168">
        <v>20</v>
      </c>
      <c r="F59" s="168">
        <v>9</v>
      </c>
      <c r="G59" s="168"/>
      <c r="H59" s="168"/>
      <c r="I59" s="168"/>
      <c r="J59" s="168"/>
      <c r="K59" s="168"/>
      <c r="L59" s="168">
        <v>2013</v>
      </c>
      <c r="M59" s="169">
        <v>43522</v>
      </c>
      <c r="N59" s="169">
        <v>44926</v>
      </c>
      <c r="O59" s="170">
        <f>295617.14</f>
        <v>295617.14</v>
      </c>
      <c r="P59" s="171" t="s">
        <v>665</v>
      </c>
      <c r="Q59" s="172"/>
      <c r="R59" s="173"/>
    </row>
    <row r="60" spans="1:18" ht="52.8" x14ac:dyDescent="0.25">
      <c r="A60" s="165" t="s">
        <v>756</v>
      </c>
      <c r="B60" s="175" t="s">
        <v>757</v>
      </c>
      <c r="C60" s="167" t="s">
        <v>106</v>
      </c>
      <c r="D60" s="168">
        <v>63</v>
      </c>
      <c r="E60" s="168"/>
      <c r="F60" s="168"/>
      <c r="G60" s="168"/>
      <c r="H60" s="168"/>
      <c r="I60" s="168"/>
      <c r="J60" s="168"/>
      <c r="K60" s="168"/>
      <c r="L60" s="168">
        <v>2013</v>
      </c>
      <c r="M60" s="169">
        <v>43522</v>
      </c>
      <c r="N60" s="169">
        <v>44926</v>
      </c>
      <c r="O60" s="170">
        <f>1484356.73+324973.81+323311.71+65566.22+65566</f>
        <v>2263774.4700000002</v>
      </c>
      <c r="P60" s="171" t="s">
        <v>665</v>
      </c>
      <c r="Q60" s="172"/>
      <c r="R60" s="173"/>
    </row>
    <row r="61" spans="1:18" x14ac:dyDescent="0.25">
      <c r="A61" s="186" t="s">
        <v>758</v>
      </c>
      <c r="B61" s="175" t="s">
        <v>759</v>
      </c>
      <c r="C61" s="197" t="s">
        <v>61</v>
      </c>
      <c r="D61" s="168">
        <v>59</v>
      </c>
      <c r="E61" s="168">
        <v>30</v>
      </c>
      <c r="F61" s="168">
        <v>30</v>
      </c>
      <c r="G61" s="168">
        <v>30</v>
      </c>
      <c r="H61" s="168"/>
      <c r="I61" s="168"/>
      <c r="J61" s="168"/>
      <c r="K61" s="168"/>
      <c r="L61" s="168">
        <v>2013</v>
      </c>
      <c r="M61" s="179">
        <v>41814</v>
      </c>
      <c r="N61" s="179">
        <v>45291</v>
      </c>
      <c r="O61" s="176">
        <f>1396202.5+697128.47+395015.94+473168.17+421704.41+37199.55+37200</f>
        <v>3457619.04</v>
      </c>
      <c r="P61" s="171" t="s">
        <v>665</v>
      </c>
      <c r="Q61" s="172"/>
      <c r="R61" s="173"/>
    </row>
    <row r="62" spans="1:18" x14ac:dyDescent="0.25">
      <c r="A62" s="198"/>
      <c r="B62" s="175" t="s">
        <v>760</v>
      </c>
      <c r="C62" s="197"/>
      <c r="D62" s="168">
        <v>79</v>
      </c>
      <c r="E62" s="168">
        <v>24</v>
      </c>
      <c r="F62" s="168">
        <v>14</v>
      </c>
      <c r="G62" s="168">
        <v>20</v>
      </c>
      <c r="H62" s="168"/>
      <c r="I62" s="168"/>
      <c r="J62" s="168"/>
      <c r="K62" s="168"/>
      <c r="L62" s="168">
        <v>2013</v>
      </c>
      <c r="M62" s="179"/>
      <c r="N62" s="179"/>
      <c r="O62" s="176"/>
      <c r="P62" s="171" t="s">
        <v>665</v>
      </c>
      <c r="Q62" s="172"/>
      <c r="R62" s="173"/>
    </row>
    <row r="63" spans="1:18" x14ac:dyDescent="0.25">
      <c r="A63" s="165" t="s">
        <v>761</v>
      </c>
      <c r="B63" s="175" t="s">
        <v>762</v>
      </c>
      <c r="C63" s="167" t="s">
        <v>321</v>
      </c>
      <c r="D63" s="168">
        <v>12</v>
      </c>
      <c r="E63" s="168"/>
      <c r="F63" s="168"/>
      <c r="G63" s="168"/>
      <c r="H63" s="168"/>
      <c r="I63" s="168"/>
      <c r="J63" s="168"/>
      <c r="K63" s="168"/>
      <c r="L63" s="168">
        <v>2013</v>
      </c>
      <c r="M63" s="169">
        <v>43522</v>
      </c>
      <c r="N63" s="169">
        <v>44926</v>
      </c>
      <c r="O63" s="170">
        <f>177538.41+256305.71</f>
        <v>433844.12</v>
      </c>
      <c r="P63" s="171" t="s">
        <v>665</v>
      </c>
      <c r="Q63" s="172"/>
      <c r="R63" s="173"/>
    </row>
    <row r="64" spans="1:18" ht="26.4" x14ac:dyDescent="0.25">
      <c r="A64" s="165" t="s">
        <v>763</v>
      </c>
      <c r="B64" s="175" t="s">
        <v>764</v>
      </c>
      <c r="C64" s="167" t="s">
        <v>314</v>
      </c>
      <c r="D64" s="168">
        <v>52</v>
      </c>
      <c r="E64" s="168">
        <v>30</v>
      </c>
      <c r="F64" s="168">
        <v>30</v>
      </c>
      <c r="G64" s="168">
        <v>16</v>
      </c>
      <c r="H64" s="168"/>
      <c r="I64" s="168"/>
      <c r="J64" s="168"/>
      <c r="K64" s="168"/>
      <c r="L64" s="168">
        <v>2012</v>
      </c>
      <c r="M64" s="169">
        <v>43831</v>
      </c>
      <c r="N64" s="169">
        <v>45291</v>
      </c>
      <c r="O64" s="170">
        <v>2563689</v>
      </c>
      <c r="P64" s="171" t="s">
        <v>665</v>
      </c>
      <c r="Q64" s="172"/>
      <c r="R64" s="173"/>
    </row>
    <row r="65" spans="1:18" ht="52.8" x14ac:dyDescent="0.25">
      <c r="A65" s="165" t="s">
        <v>765</v>
      </c>
      <c r="B65" s="175" t="s">
        <v>766</v>
      </c>
      <c r="C65" s="175" t="s">
        <v>767</v>
      </c>
      <c r="D65" s="168"/>
      <c r="E65" s="168"/>
      <c r="F65" s="168"/>
      <c r="G65" s="168"/>
      <c r="H65" s="168"/>
      <c r="I65" s="168"/>
      <c r="J65" s="168"/>
      <c r="K65" s="168"/>
      <c r="L65" s="168"/>
      <c r="M65" s="169">
        <v>43858</v>
      </c>
      <c r="N65" s="169">
        <v>45291</v>
      </c>
      <c r="O65" s="170">
        <v>166652.20000000001</v>
      </c>
      <c r="P65" s="171" t="s">
        <v>665</v>
      </c>
      <c r="Q65" s="172"/>
      <c r="R65" s="173"/>
    </row>
    <row r="66" spans="1:18" ht="26.4" x14ac:dyDescent="0.25">
      <c r="A66" s="165" t="s">
        <v>768</v>
      </c>
      <c r="B66" s="175" t="s">
        <v>769</v>
      </c>
      <c r="C66" s="167" t="s">
        <v>61</v>
      </c>
      <c r="D66" s="168">
        <v>92</v>
      </c>
      <c r="E66" s="168"/>
      <c r="F66" s="168"/>
      <c r="G66" s="168">
        <v>15</v>
      </c>
      <c r="H66" s="168"/>
      <c r="I66" s="168"/>
      <c r="J66" s="168"/>
      <c r="K66" s="168"/>
      <c r="L66" s="168">
        <v>2013</v>
      </c>
      <c r="M66" s="169">
        <v>41667</v>
      </c>
      <c r="N66" s="169">
        <v>45291</v>
      </c>
      <c r="O66" s="170">
        <f>1109165.09+275179.02</f>
        <v>1384344.11</v>
      </c>
      <c r="P66" s="171" t="s">
        <v>665</v>
      </c>
      <c r="Q66" s="172"/>
      <c r="R66" s="173"/>
    </row>
    <row r="67" spans="1:18" ht="26.4" x14ac:dyDescent="0.25">
      <c r="A67" s="165" t="s">
        <v>770</v>
      </c>
      <c r="B67" s="175" t="s">
        <v>771</v>
      </c>
      <c r="C67" s="167" t="s">
        <v>111</v>
      </c>
      <c r="D67" s="168">
        <v>67</v>
      </c>
      <c r="E67" s="168"/>
      <c r="F67" s="168"/>
      <c r="G67" s="168">
        <v>13</v>
      </c>
      <c r="H67" s="168"/>
      <c r="I67" s="168"/>
      <c r="J67" s="168"/>
      <c r="K67" s="168"/>
      <c r="L67" s="168">
        <v>2013</v>
      </c>
      <c r="M67" s="169">
        <v>43522</v>
      </c>
      <c r="N67" s="169">
        <v>44926</v>
      </c>
      <c r="O67" s="170">
        <f>1405814.93+322505.98</f>
        <v>1728320.91</v>
      </c>
      <c r="P67" s="171" t="s">
        <v>665</v>
      </c>
      <c r="Q67" s="172"/>
      <c r="R67" s="173"/>
    </row>
    <row r="68" spans="1:18" ht="26.4" x14ac:dyDescent="0.25">
      <c r="A68" s="165" t="s">
        <v>772</v>
      </c>
      <c r="B68" s="175" t="s">
        <v>773</v>
      </c>
      <c r="C68" s="167" t="s">
        <v>78</v>
      </c>
      <c r="D68" s="168"/>
      <c r="E68" s="168">
        <v>11</v>
      </c>
      <c r="F68" s="168">
        <v>0</v>
      </c>
      <c r="G68" s="168"/>
      <c r="H68" s="168"/>
      <c r="I68" s="168"/>
      <c r="J68" s="168"/>
      <c r="K68" s="168"/>
      <c r="L68" s="168">
        <v>2013</v>
      </c>
      <c r="M68" s="169">
        <v>41737</v>
      </c>
      <c r="N68" s="169">
        <v>45291</v>
      </c>
      <c r="O68" s="170">
        <f>319652.41+117531.59</f>
        <v>437184</v>
      </c>
      <c r="P68" s="171" t="s">
        <v>665</v>
      </c>
      <c r="Q68" s="172"/>
      <c r="R68" s="173"/>
    </row>
    <row r="69" spans="1:18" ht="26.4" x14ac:dyDescent="0.25">
      <c r="A69" s="165" t="s">
        <v>774</v>
      </c>
      <c r="B69" s="175" t="s">
        <v>775</v>
      </c>
      <c r="C69" s="167" t="s">
        <v>110</v>
      </c>
      <c r="D69" s="168"/>
      <c r="E69" s="168">
        <v>32</v>
      </c>
      <c r="F69" s="168">
        <v>30</v>
      </c>
      <c r="G69" s="168"/>
      <c r="H69" s="168"/>
      <c r="I69" s="168"/>
      <c r="J69" s="168"/>
      <c r="K69" s="168"/>
      <c r="L69" s="168">
        <v>2013</v>
      </c>
      <c r="M69" s="169">
        <v>43522</v>
      </c>
      <c r="N69" s="169">
        <v>44926</v>
      </c>
      <c r="O69" s="170">
        <f>565297.88</f>
        <v>565297.88</v>
      </c>
      <c r="P69" s="171" t="s">
        <v>665</v>
      </c>
      <c r="Q69" s="172"/>
      <c r="R69" s="173"/>
    </row>
    <row r="70" spans="1:18" ht="26.4" x14ac:dyDescent="0.25">
      <c r="A70" s="165" t="s">
        <v>776</v>
      </c>
      <c r="B70" s="175" t="s">
        <v>777</v>
      </c>
      <c r="C70" s="167" t="s">
        <v>316</v>
      </c>
      <c r="D70" s="168"/>
      <c r="E70" s="168">
        <v>12</v>
      </c>
      <c r="F70" s="168">
        <v>6</v>
      </c>
      <c r="G70" s="168"/>
      <c r="H70" s="168"/>
      <c r="I70" s="168"/>
      <c r="J70" s="168"/>
      <c r="K70" s="168"/>
      <c r="L70" s="168">
        <v>2013</v>
      </c>
      <c r="M70" s="169">
        <v>41690</v>
      </c>
      <c r="N70" s="169">
        <v>45291</v>
      </c>
      <c r="O70" s="170">
        <f>290871.66</f>
        <v>290871.65999999997</v>
      </c>
      <c r="P70" s="171" t="s">
        <v>665</v>
      </c>
      <c r="Q70" s="172"/>
      <c r="R70" s="173"/>
    </row>
    <row r="71" spans="1:18" ht="27" thickBot="1" x14ac:dyDescent="0.3">
      <c r="A71" s="199" t="s">
        <v>778</v>
      </c>
      <c r="B71" s="200" t="s">
        <v>779</v>
      </c>
      <c r="C71" s="201" t="s">
        <v>111</v>
      </c>
      <c r="D71" s="202"/>
      <c r="E71" s="202">
        <v>44</v>
      </c>
      <c r="F71" s="202">
        <v>29</v>
      </c>
      <c r="G71" s="202"/>
      <c r="H71" s="202"/>
      <c r="I71" s="202"/>
      <c r="J71" s="202"/>
      <c r="K71" s="202"/>
      <c r="L71" s="202">
        <v>2013</v>
      </c>
      <c r="M71" s="203">
        <v>43787</v>
      </c>
      <c r="N71" s="203">
        <v>44926</v>
      </c>
      <c r="O71" s="204">
        <f>603734.31+17406.6</f>
        <v>621140.91</v>
      </c>
      <c r="P71" s="205" t="s">
        <v>665</v>
      </c>
      <c r="Q71" s="206"/>
      <c r="R71" s="207"/>
    </row>
    <row r="72" spans="1:18" ht="26.4" x14ac:dyDescent="0.25">
      <c r="A72" s="165" t="s">
        <v>780</v>
      </c>
      <c r="B72" s="175" t="s">
        <v>781</v>
      </c>
      <c r="C72" s="167" t="s">
        <v>319</v>
      </c>
      <c r="D72" s="168"/>
      <c r="E72" s="168">
        <v>8</v>
      </c>
      <c r="F72" s="168">
        <v>0</v>
      </c>
      <c r="G72" s="168"/>
      <c r="H72" s="168"/>
      <c r="I72" s="168"/>
      <c r="J72" s="168"/>
      <c r="K72" s="168"/>
      <c r="L72" s="168">
        <v>2013</v>
      </c>
      <c r="M72" s="169">
        <v>43150</v>
      </c>
      <c r="N72" s="169">
        <v>43830</v>
      </c>
      <c r="O72" s="170">
        <f>111546.78</f>
        <v>111546.78</v>
      </c>
      <c r="P72" s="171" t="s">
        <v>665</v>
      </c>
      <c r="Q72" s="172"/>
      <c r="R72" s="173"/>
    </row>
    <row r="73" spans="1:18" ht="26.4" x14ac:dyDescent="0.25">
      <c r="A73" s="165" t="s">
        <v>782</v>
      </c>
      <c r="B73" s="175" t="s">
        <v>783</v>
      </c>
      <c r="C73" s="167" t="s">
        <v>321</v>
      </c>
      <c r="D73" s="168"/>
      <c r="E73" s="168">
        <v>15</v>
      </c>
      <c r="F73" s="168">
        <v>0</v>
      </c>
      <c r="G73" s="168"/>
      <c r="H73" s="168"/>
      <c r="I73" s="168"/>
      <c r="J73" s="168"/>
      <c r="K73" s="168"/>
      <c r="L73" s="168">
        <v>2012</v>
      </c>
      <c r="M73" s="169">
        <v>43522</v>
      </c>
      <c r="N73" s="169">
        <v>44926</v>
      </c>
      <c r="O73" s="170">
        <f>264624.93</f>
        <v>264624.93</v>
      </c>
      <c r="P73" s="171" t="s">
        <v>665</v>
      </c>
      <c r="Q73" s="172"/>
      <c r="R73" s="173"/>
    </row>
    <row r="74" spans="1:18" ht="26.4" x14ac:dyDescent="0.25">
      <c r="A74" s="165" t="s">
        <v>784</v>
      </c>
      <c r="B74" s="175" t="s">
        <v>785</v>
      </c>
      <c r="C74" s="167" t="s">
        <v>61</v>
      </c>
      <c r="D74" s="168">
        <v>233</v>
      </c>
      <c r="E74" s="168">
        <v>50</v>
      </c>
      <c r="F74" s="168">
        <v>0</v>
      </c>
      <c r="G74" s="168"/>
      <c r="H74" s="168"/>
      <c r="I74" s="168"/>
      <c r="J74" s="168"/>
      <c r="K74" s="168"/>
      <c r="L74" s="168">
        <v>2013</v>
      </c>
      <c r="M74" s="169">
        <v>43522</v>
      </c>
      <c r="N74" s="169">
        <v>44926</v>
      </c>
      <c r="O74" s="170">
        <f>4811879.2+529557.06+25432</f>
        <v>5366868.26</v>
      </c>
      <c r="P74" s="171" t="s">
        <v>665</v>
      </c>
      <c r="Q74" s="172"/>
      <c r="R74" s="173"/>
    </row>
    <row r="75" spans="1:18" ht="26.4" x14ac:dyDescent="0.25">
      <c r="A75" s="165" t="s">
        <v>786</v>
      </c>
      <c r="B75" s="175" t="s">
        <v>787</v>
      </c>
      <c r="C75" s="167" t="s">
        <v>112</v>
      </c>
      <c r="D75" s="168"/>
      <c r="E75" s="168">
        <v>20</v>
      </c>
      <c r="F75" s="168">
        <v>12</v>
      </c>
      <c r="G75" s="168"/>
      <c r="H75" s="168"/>
      <c r="I75" s="168"/>
      <c r="J75" s="168"/>
      <c r="K75" s="168"/>
      <c r="L75" s="168">
        <v>2013</v>
      </c>
      <c r="M75" s="169">
        <v>41676</v>
      </c>
      <c r="N75" s="169">
        <v>45291</v>
      </c>
      <c r="O75" s="170">
        <f>254254.29</f>
        <v>254254.29</v>
      </c>
      <c r="P75" s="171" t="s">
        <v>665</v>
      </c>
      <c r="Q75" s="172"/>
      <c r="R75" s="173"/>
    </row>
    <row r="76" spans="1:18" ht="52.8" x14ac:dyDescent="0.25">
      <c r="A76" s="180" t="s">
        <v>788</v>
      </c>
      <c r="B76" s="187" t="s">
        <v>789</v>
      </c>
      <c r="C76" s="208" t="s">
        <v>790</v>
      </c>
      <c r="D76" s="191"/>
      <c r="E76" s="191"/>
      <c r="F76" s="191"/>
      <c r="G76" s="191"/>
      <c r="H76" s="191"/>
      <c r="I76" s="191"/>
      <c r="J76" s="191"/>
      <c r="K76" s="191"/>
      <c r="L76" s="191"/>
      <c r="M76" s="169" t="s">
        <v>791</v>
      </c>
      <c r="N76" s="209" t="s">
        <v>792</v>
      </c>
      <c r="O76" s="170">
        <v>8162461</v>
      </c>
      <c r="P76" s="168" t="s">
        <v>665</v>
      </c>
      <c r="Q76" s="171"/>
      <c r="R76" s="173"/>
    </row>
    <row r="77" spans="1:18" x14ac:dyDescent="0.25">
      <c r="A77" s="210"/>
      <c r="B77" s="211"/>
      <c r="C77" s="211"/>
      <c r="D77" s="211"/>
      <c r="E77" s="211"/>
      <c r="F77" s="211"/>
      <c r="G77" s="211"/>
      <c r="H77" s="211"/>
      <c r="I77" s="211"/>
      <c r="J77" s="211"/>
      <c r="K77" s="211"/>
      <c r="L77" s="211"/>
      <c r="M77" s="211"/>
      <c r="N77" s="211"/>
      <c r="O77" s="212"/>
      <c r="P77" s="212"/>
      <c r="Q77" s="212"/>
      <c r="R77" s="213"/>
    </row>
    <row r="78" spans="1:18" x14ac:dyDescent="0.25">
      <c r="A78" s="111" t="s">
        <v>793</v>
      </c>
      <c r="B78" s="112"/>
      <c r="C78" s="112"/>
      <c r="D78" s="112"/>
      <c r="E78" s="112"/>
      <c r="F78" s="112"/>
      <c r="G78" s="112"/>
      <c r="H78" s="112"/>
      <c r="I78" s="112"/>
      <c r="J78" s="112"/>
      <c r="K78" s="112"/>
      <c r="L78" s="112"/>
      <c r="M78" s="112"/>
      <c r="N78" s="112"/>
      <c r="O78" s="112"/>
      <c r="P78" s="112"/>
      <c r="Q78" s="112"/>
      <c r="R78" s="113"/>
    </row>
    <row r="79" spans="1:18" x14ac:dyDescent="0.25">
      <c r="A79" s="90"/>
      <c r="B79" s="91"/>
      <c r="C79" s="214"/>
      <c r="D79" s="214"/>
      <c r="E79" s="214"/>
      <c r="F79" s="214"/>
      <c r="G79" s="214"/>
      <c r="H79" s="214"/>
      <c r="I79" s="214"/>
      <c r="J79" s="214"/>
      <c r="K79" s="214"/>
      <c r="L79" s="214"/>
      <c r="M79" s="214"/>
      <c r="N79" s="91"/>
      <c r="O79" s="91"/>
      <c r="P79" s="114" t="s">
        <v>794</v>
      </c>
      <c r="Q79" s="114"/>
      <c r="R79" s="115"/>
    </row>
    <row r="80" spans="1:18" ht="70.2" x14ac:dyDescent="0.25">
      <c r="A80" s="92" t="s">
        <v>377</v>
      </c>
      <c r="B80" s="93" t="s">
        <v>795</v>
      </c>
      <c r="C80" s="215" t="s">
        <v>380</v>
      </c>
      <c r="D80" s="215"/>
      <c r="E80" s="215"/>
      <c r="F80" s="215"/>
      <c r="G80" s="215"/>
      <c r="H80" s="215"/>
      <c r="I80" s="215"/>
      <c r="J80" s="215"/>
      <c r="K80" s="215"/>
      <c r="L80" s="215"/>
      <c r="M80" s="215"/>
      <c r="N80" s="93" t="s">
        <v>381</v>
      </c>
      <c r="O80" s="94" t="s">
        <v>796</v>
      </c>
      <c r="P80" s="94" t="s">
        <v>383</v>
      </c>
      <c r="Q80" s="94" t="s">
        <v>797</v>
      </c>
      <c r="R80" s="95" t="s">
        <v>385</v>
      </c>
    </row>
    <row r="81" spans="1:18" ht="52.8" x14ac:dyDescent="0.25">
      <c r="A81" s="188" t="s">
        <v>798</v>
      </c>
      <c r="B81" s="189" t="s">
        <v>799</v>
      </c>
      <c r="C81" s="216">
        <v>43524</v>
      </c>
      <c r="D81" s="216"/>
      <c r="E81" s="216"/>
      <c r="F81" s="216"/>
      <c r="G81" s="216"/>
      <c r="H81" s="216"/>
      <c r="I81" s="216"/>
      <c r="J81" s="216"/>
      <c r="K81" s="216"/>
      <c r="L81" s="216"/>
      <c r="M81" s="216"/>
      <c r="N81" s="191">
        <v>44926</v>
      </c>
      <c r="O81" s="192">
        <v>26304.6</v>
      </c>
      <c r="P81" s="171"/>
      <c r="Q81" s="168" t="s">
        <v>665</v>
      </c>
      <c r="R81" s="196"/>
    </row>
    <row r="82" spans="1:18" ht="66" x14ac:dyDescent="0.25">
      <c r="A82" s="188" t="s">
        <v>798</v>
      </c>
      <c r="B82" s="189" t="s">
        <v>800</v>
      </c>
      <c r="C82" s="216">
        <v>43524</v>
      </c>
      <c r="D82" s="216"/>
      <c r="E82" s="216"/>
      <c r="F82" s="216"/>
      <c r="G82" s="216"/>
      <c r="H82" s="216"/>
      <c r="I82" s="216"/>
      <c r="J82" s="216"/>
      <c r="K82" s="216"/>
      <c r="L82" s="216"/>
      <c r="M82" s="216"/>
      <c r="N82" s="191">
        <v>44926</v>
      </c>
      <c r="O82" s="192">
        <v>290390.34999999998</v>
      </c>
      <c r="P82" s="168" t="s">
        <v>665</v>
      </c>
      <c r="Q82" s="168"/>
      <c r="R82" s="196"/>
    </row>
    <row r="83" spans="1:18" ht="66" x14ac:dyDescent="0.25">
      <c r="A83" s="188" t="s">
        <v>801</v>
      </c>
      <c r="B83" s="189" t="s">
        <v>802</v>
      </c>
      <c r="C83" s="216">
        <v>41303</v>
      </c>
      <c r="D83" s="216"/>
      <c r="E83" s="216"/>
      <c r="F83" s="216"/>
      <c r="G83" s="216"/>
      <c r="H83" s="216"/>
      <c r="I83" s="216"/>
      <c r="J83" s="216"/>
      <c r="K83" s="216"/>
      <c r="L83" s="216"/>
      <c r="M83" s="216"/>
      <c r="N83" s="191">
        <v>44926</v>
      </c>
      <c r="O83" s="192">
        <f>806134.15+745547.09+288623.73</f>
        <v>1840304.97</v>
      </c>
      <c r="P83" s="171"/>
      <c r="Q83" s="171"/>
      <c r="R83" s="196" t="s">
        <v>665</v>
      </c>
    </row>
    <row r="84" spans="1:18" ht="66" x14ac:dyDescent="0.25">
      <c r="A84" s="188" t="s">
        <v>803</v>
      </c>
      <c r="B84" s="189" t="s">
        <v>804</v>
      </c>
      <c r="C84" s="216">
        <v>41296</v>
      </c>
      <c r="D84" s="216"/>
      <c r="E84" s="216"/>
      <c r="F84" s="216"/>
      <c r="G84" s="216"/>
      <c r="H84" s="216"/>
      <c r="I84" s="216"/>
      <c r="J84" s="216"/>
      <c r="K84" s="216"/>
      <c r="L84" s="216"/>
      <c r="M84" s="216"/>
      <c r="N84" s="191">
        <v>44926</v>
      </c>
      <c r="O84" s="192">
        <f>129619.47+225982.78+596431.39+113288.46+21014.72+1112551.79+37689.6</f>
        <v>2236578.2100000004</v>
      </c>
      <c r="P84" s="171"/>
      <c r="Q84" s="171"/>
      <c r="R84" s="196" t="s">
        <v>665</v>
      </c>
    </row>
    <row r="85" spans="1:18" ht="132" x14ac:dyDescent="0.25">
      <c r="A85" s="188" t="s">
        <v>805</v>
      </c>
      <c r="B85" s="189" t="s">
        <v>806</v>
      </c>
      <c r="C85" s="216">
        <v>43831</v>
      </c>
      <c r="D85" s="216"/>
      <c r="E85" s="216"/>
      <c r="F85" s="216"/>
      <c r="G85" s="216"/>
      <c r="H85" s="216"/>
      <c r="I85" s="216"/>
      <c r="J85" s="216"/>
      <c r="K85" s="216"/>
      <c r="L85" s="216"/>
      <c r="M85" s="216"/>
      <c r="N85" s="191">
        <v>45291</v>
      </c>
      <c r="O85" s="192">
        <v>7357276.1399999997</v>
      </c>
      <c r="P85" s="171"/>
      <c r="Q85" s="171"/>
      <c r="R85" s="196" t="s">
        <v>665</v>
      </c>
    </row>
    <row r="86" spans="1:18" ht="105.6" x14ac:dyDescent="0.25">
      <c r="A86" s="188" t="s">
        <v>807</v>
      </c>
      <c r="B86" s="189" t="s">
        <v>808</v>
      </c>
      <c r="C86" s="216">
        <v>43831</v>
      </c>
      <c r="D86" s="216"/>
      <c r="E86" s="216"/>
      <c r="F86" s="216"/>
      <c r="G86" s="216"/>
      <c r="H86" s="216"/>
      <c r="I86" s="216"/>
      <c r="J86" s="216"/>
      <c r="K86" s="216"/>
      <c r="L86" s="216"/>
      <c r="M86" s="216"/>
      <c r="N86" s="191">
        <v>45291</v>
      </c>
      <c r="O86" s="192">
        <v>6654194.0999999996</v>
      </c>
      <c r="P86" s="171"/>
      <c r="Q86" s="171"/>
      <c r="R86" s="196" t="s">
        <v>665</v>
      </c>
    </row>
    <row r="87" spans="1:18" ht="52.8" x14ac:dyDescent="0.25">
      <c r="A87" s="188" t="s">
        <v>809</v>
      </c>
      <c r="B87" s="189" t="s">
        <v>810</v>
      </c>
      <c r="C87" s="216">
        <v>43831</v>
      </c>
      <c r="D87" s="216"/>
      <c r="E87" s="216"/>
      <c r="F87" s="216"/>
      <c r="G87" s="216"/>
      <c r="H87" s="216"/>
      <c r="I87" s="216"/>
      <c r="J87" s="216"/>
      <c r="K87" s="216"/>
      <c r="L87" s="216"/>
      <c r="M87" s="216"/>
      <c r="N87" s="191">
        <v>45291</v>
      </c>
      <c r="O87" s="192">
        <v>395382</v>
      </c>
      <c r="P87" s="171"/>
      <c r="Q87" s="168" t="s">
        <v>665</v>
      </c>
      <c r="R87" s="196"/>
    </row>
    <row r="88" spans="1:18" ht="52.8" x14ac:dyDescent="0.25">
      <c r="A88" s="188" t="s">
        <v>811</v>
      </c>
      <c r="B88" s="189" t="s">
        <v>812</v>
      </c>
      <c r="C88" s="216">
        <v>43495</v>
      </c>
      <c r="D88" s="216"/>
      <c r="E88" s="216"/>
      <c r="F88" s="216"/>
      <c r="G88" s="216"/>
      <c r="H88" s="216"/>
      <c r="I88" s="216"/>
      <c r="J88" s="216"/>
      <c r="K88" s="216"/>
      <c r="L88" s="216"/>
      <c r="M88" s="216"/>
      <c r="N88" s="191">
        <v>44926</v>
      </c>
      <c r="O88" s="170">
        <f>225347.94</f>
        <v>225347.94</v>
      </c>
      <c r="P88" s="168" t="s">
        <v>665</v>
      </c>
      <c r="Q88" s="168"/>
      <c r="R88" s="196"/>
    </row>
    <row r="89" spans="1:18" ht="26.4" x14ac:dyDescent="0.25">
      <c r="A89" s="180" t="s">
        <v>684</v>
      </c>
      <c r="B89" s="175" t="s">
        <v>813</v>
      </c>
      <c r="C89" s="216">
        <v>41031</v>
      </c>
      <c r="D89" s="216"/>
      <c r="E89" s="216"/>
      <c r="F89" s="216"/>
      <c r="G89" s="216"/>
      <c r="H89" s="216"/>
      <c r="I89" s="216"/>
      <c r="J89" s="216"/>
      <c r="K89" s="216"/>
      <c r="L89" s="216"/>
      <c r="M89" s="216"/>
      <c r="N89" s="169">
        <v>44561</v>
      </c>
      <c r="O89" s="170">
        <f>1080810.86</f>
        <v>1080810.8600000001</v>
      </c>
      <c r="P89" s="171" t="s">
        <v>665</v>
      </c>
      <c r="Q89" s="171"/>
      <c r="R89" s="196"/>
    </row>
    <row r="90" spans="1:18" ht="105.6" x14ac:dyDescent="0.25">
      <c r="A90" s="188" t="s">
        <v>814</v>
      </c>
      <c r="B90" s="189" t="s">
        <v>815</v>
      </c>
      <c r="C90" s="216">
        <v>43831</v>
      </c>
      <c r="D90" s="216"/>
      <c r="E90" s="216"/>
      <c r="F90" s="216"/>
      <c r="G90" s="216"/>
      <c r="H90" s="216"/>
      <c r="I90" s="216"/>
      <c r="J90" s="216"/>
      <c r="K90" s="216"/>
      <c r="L90" s="216"/>
      <c r="M90" s="216"/>
      <c r="N90" s="191">
        <v>45291</v>
      </c>
      <c r="O90" s="192">
        <v>5009327.57</v>
      </c>
      <c r="P90" s="171"/>
      <c r="Q90" s="171"/>
      <c r="R90" s="196" t="s">
        <v>665</v>
      </c>
    </row>
    <row r="91" spans="1:18" ht="52.8" x14ac:dyDescent="0.25">
      <c r="A91" s="188" t="s">
        <v>816</v>
      </c>
      <c r="B91" s="189" t="s">
        <v>817</v>
      </c>
      <c r="C91" s="216">
        <v>42031</v>
      </c>
      <c r="D91" s="216"/>
      <c r="E91" s="216"/>
      <c r="F91" s="216"/>
      <c r="G91" s="216"/>
      <c r="H91" s="216"/>
      <c r="I91" s="216"/>
      <c r="J91" s="216"/>
      <c r="K91" s="216"/>
      <c r="L91" s="216"/>
      <c r="M91" s="216"/>
      <c r="N91" s="191">
        <v>45657</v>
      </c>
      <c r="O91" s="192">
        <f>528292.53+33161.72</f>
        <v>561454.25</v>
      </c>
      <c r="P91" s="168" t="s">
        <v>665</v>
      </c>
      <c r="Q91" s="171"/>
      <c r="R91" s="196"/>
    </row>
    <row r="92" spans="1:18" ht="52.8" x14ac:dyDescent="0.25">
      <c r="A92" s="188" t="s">
        <v>818</v>
      </c>
      <c r="B92" s="189" t="s">
        <v>819</v>
      </c>
      <c r="C92" s="216">
        <v>43536</v>
      </c>
      <c r="D92" s="216"/>
      <c r="E92" s="216"/>
      <c r="F92" s="216"/>
      <c r="G92" s="216"/>
      <c r="H92" s="216"/>
      <c r="I92" s="216"/>
      <c r="J92" s="216"/>
      <c r="K92" s="216"/>
      <c r="L92" s="216"/>
      <c r="M92" s="216"/>
      <c r="N92" s="191">
        <v>44926</v>
      </c>
      <c r="O92" s="192">
        <f>343760.65+187826.32</f>
        <v>531586.97</v>
      </c>
      <c r="P92" s="171" t="s">
        <v>665</v>
      </c>
      <c r="Q92" s="171"/>
      <c r="R92" s="196"/>
    </row>
    <row r="93" spans="1:18" ht="52.8" x14ac:dyDescent="0.25">
      <c r="A93" s="188" t="s">
        <v>820</v>
      </c>
      <c r="B93" s="189" t="s">
        <v>821</v>
      </c>
      <c r="C93" s="216">
        <v>43529</v>
      </c>
      <c r="D93" s="216"/>
      <c r="E93" s="216"/>
      <c r="F93" s="216"/>
      <c r="G93" s="216"/>
      <c r="H93" s="216"/>
      <c r="I93" s="216"/>
      <c r="J93" s="216"/>
      <c r="K93" s="216"/>
      <c r="L93" s="216"/>
      <c r="M93" s="216"/>
      <c r="N93" s="191">
        <v>44926</v>
      </c>
      <c r="O93" s="192">
        <f>2230654.13+326790.5+31566</f>
        <v>2589010.63</v>
      </c>
      <c r="P93" s="171" t="s">
        <v>665</v>
      </c>
      <c r="Q93" s="171"/>
      <c r="R93" s="196"/>
    </row>
    <row r="94" spans="1:18" ht="52.8" x14ac:dyDescent="0.25">
      <c r="A94" s="188" t="s">
        <v>822</v>
      </c>
      <c r="B94" s="189" t="s">
        <v>823</v>
      </c>
      <c r="C94" s="216">
        <v>41548</v>
      </c>
      <c r="D94" s="216"/>
      <c r="E94" s="216"/>
      <c r="F94" s="216"/>
      <c r="G94" s="216"/>
      <c r="H94" s="216"/>
      <c r="I94" s="216"/>
      <c r="J94" s="216"/>
      <c r="K94" s="216"/>
      <c r="L94" s="216"/>
      <c r="M94" s="216"/>
      <c r="N94" s="191">
        <v>44926</v>
      </c>
      <c r="O94" s="192">
        <f>110603.58+132164.31</f>
        <v>242767.89</v>
      </c>
      <c r="P94" s="171"/>
      <c r="Q94" s="171"/>
      <c r="R94" s="196" t="s">
        <v>665</v>
      </c>
    </row>
    <row r="95" spans="1:18" ht="39.6" x14ac:dyDescent="0.25">
      <c r="A95" s="188" t="s">
        <v>824</v>
      </c>
      <c r="B95" s="189" t="s">
        <v>825</v>
      </c>
      <c r="C95" s="216">
        <v>43825</v>
      </c>
      <c r="D95" s="216"/>
      <c r="E95" s="216"/>
      <c r="F95" s="216"/>
      <c r="G95" s="216"/>
      <c r="H95" s="216"/>
      <c r="I95" s="216"/>
      <c r="J95" s="216"/>
      <c r="K95" s="216"/>
      <c r="L95" s="216"/>
      <c r="M95" s="216"/>
      <c r="N95" s="191">
        <v>44926</v>
      </c>
      <c r="O95" s="170">
        <f>910383.51</f>
        <v>910383.51</v>
      </c>
      <c r="P95" s="171"/>
      <c r="Q95" s="171"/>
      <c r="R95" s="196" t="s">
        <v>665</v>
      </c>
    </row>
    <row r="96" spans="1:18" ht="26.4" x14ac:dyDescent="0.25">
      <c r="A96" s="165" t="s">
        <v>826</v>
      </c>
      <c r="B96" s="175" t="s">
        <v>827</v>
      </c>
      <c r="C96" s="167" t="s">
        <v>61</v>
      </c>
      <c r="D96" s="168"/>
      <c r="E96" s="168">
        <v>60</v>
      </c>
      <c r="F96" s="168">
        <v>40</v>
      </c>
      <c r="G96" s="168"/>
      <c r="H96" s="168"/>
      <c r="I96" s="168"/>
      <c r="J96" s="168"/>
      <c r="K96" s="168"/>
      <c r="L96" s="168">
        <v>2013</v>
      </c>
      <c r="M96" s="169">
        <v>43522</v>
      </c>
      <c r="N96" s="169">
        <v>44926</v>
      </c>
      <c r="O96" s="170">
        <f>985207.26</f>
        <v>985207.26</v>
      </c>
      <c r="P96" s="171" t="s">
        <v>665</v>
      </c>
      <c r="Q96" s="172"/>
      <c r="R96" s="173"/>
    </row>
    <row r="97" spans="1:18" ht="52.8" x14ac:dyDescent="0.25">
      <c r="A97" s="188" t="s">
        <v>828</v>
      </c>
      <c r="B97" s="217" t="s">
        <v>829</v>
      </c>
      <c r="C97" s="216">
        <v>43515</v>
      </c>
      <c r="D97" s="216"/>
      <c r="E97" s="216"/>
      <c r="F97" s="216"/>
      <c r="G97" s="216"/>
      <c r="H97" s="216"/>
      <c r="I97" s="216"/>
      <c r="J97" s="216"/>
      <c r="K97" s="216"/>
      <c r="L97" s="216"/>
      <c r="M97" s="216"/>
      <c r="N97" s="191">
        <v>44926</v>
      </c>
      <c r="O97" s="192">
        <v>799020</v>
      </c>
      <c r="P97" s="171"/>
      <c r="Q97" s="171"/>
      <c r="R97" s="196" t="s">
        <v>665</v>
      </c>
    </row>
    <row r="98" spans="1:18" ht="52.8" x14ac:dyDescent="0.25">
      <c r="A98" s="188" t="s">
        <v>830</v>
      </c>
      <c r="B98" s="189" t="s">
        <v>817</v>
      </c>
      <c r="C98" s="216">
        <v>40680</v>
      </c>
      <c r="D98" s="216"/>
      <c r="E98" s="216"/>
      <c r="F98" s="216"/>
      <c r="G98" s="216"/>
      <c r="H98" s="216"/>
      <c r="I98" s="216"/>
      <c r="J98" s="216"/>
      <c r="K98" s="216"/>
      <c r="L98" s="216"/>
      <c r="M98" s="216"/>
      <c r="N98" s="191">
        <v>44196</v>
      </c>
      <c r="O98" s="192">
        <f>3207138.81+16614.04</f>
        <v>3223752.85</v>
      </c>
      <c r="P98" s="171" t="s">
        <v>665</v>
      </c>
      <c r="Q98" s="171"/>
      <c r="R98" s="196"/>
    </row>
    <row r="99" spans="1:18" ht="52.8" x14ac:dyDescent="0.25">
      <c r="A99" s="188" t="s">
        <v>831</v>
      </c>
      <c r="B99" s="189" t="s">
        <v>817</v>
      </c>
      <c r="C99" s="216">
        <v>41811</v>
      </c>
      <c r="D99" s="216"/>
      <c r="E99" s="216"/>
      <c r="F99" s="216"/>
      <c r="G99" s="216"/>
      <c r="H99" s="216"/>
      <c r="I99" s="216"/>
      <c r="J99" s="216"/>
      <c r="K99" s="216"/>
      <c r="L99" s="216"/>
      <c r="M99" s="216"/>
      <c r="N99" s="191">
        <v>45291</v>
      </c>
      <c r="O99" s="192">
        <f>918732.1+32612.16</f>
        <v>951344.26</v>
      </c>
      <c r="P99" s="171" t="s">
        <v>665</v>
      </c>
      <c r="Q99" s="171"/>
      <c r="R99" s="196"/>
    </row>
    <row r="100" spans="1:18" ht="26.4" x14ac:dyDescent="0.25">
      <c r="A100" s="188" t="s">
        <v>832</v>
      </c>
      <c r="B100" s="218" t="s">
        <v>833</v>
      </c>
      <c r="C100" s="216">
        <v>43831</v>
      </c>
      <c r="D100" s="216"/>
      <c r="E100" s="216"/>
      <c r="F100" s="216"/>
      <c r="G100" s="216"/>
      <c r="H100" s="216"/>
      <c r="I100" s="216"/>
      <c r="J100" s="216"/>
      <c r="K100" s="216"/>
      <c r="L100" s="216"/>
      <c r="M100" s="216"/>
      <c r="N100" s="191">
        <v>45291</v>
      </c>
      <c r="O100" s="192">
        <v>825915</v>
      </c>
      <c r="P100" s="168" t="s">
        <v>665</v>
      </c>
      <c r="Q100" s="171"/>
      <c r="R100" s="196"/>
    </row>
    <row r="101" spans="1:18" ht="52.8" x14ac:dyDescent="0.25">
      <c r="A101" s="165" t="s">
        <v>761</v>
      </c>
      <c r="B101" s="175" t="s">
        <v>834</v>
      </c>
      <c r="C101" s="219">
        <v>43522</v>
      </c>
      <c r="D101" s="220"/>
      <c r="E101" s="220"/>
      <c r="F101" s="220"/>
      <c r="G101" s="220"/>
      <c r="H101" s="220"/>
      <c r="I101" s="220"/>
      <c r="J101" s="220"/>
      <c r="K101" s="220"/>
      <c r="L101" s="220"/>
      <c r="M101" s="220"/>
      <c r="N101" s="169">
        <v>44926</v>
      </c>
      <c r="O101" s="170">
        <f>177538.41+256305.71</f>
        <v>433844.12</v>
      </c>
      <c r="P101" s="171" t="s">
        <v>665</v>
      </c>
      <c r="Q101" s="172"/>
      <c r="R101" s="173"/>
    </row>
    <row r="102" spans="1:18" ht="52.8" x14ac:dyDescent="0.25">
      <c r="A102" s="165" t="s">
        <v>835</v>
      </c>
      <c r="B102" s="166" t="s">
        <v>836</v>
      </c>
      <c r="C102" s="221">
        <v>43831</v>
      </c>
      <c r="D102" s="221"/>
      <c r="E102" s="221"/>
      <c r="F102" s="221"/>
      <c r="G102" s="221"/>
      <c r="H102" s="221"/>
      <c r="I102" s="221"/>
      <c r="J102" s="221"/>
      <c r="K102" s="221"/>
      <c r="L102" s="221"/>
      <c r="M102" s="221"/>
      <c r="N102" s="222">
        <v>45291</v>
      </c>
      <c r="O102" s="192">
        <v>218712</v>
      </c>
      <c r="P102" s="223" t="s">
        <v>665</v>
      </c>
      <c r="Q102" s="223"/>
      <c r="R102" s="224"/>
    </row>
    <row r="103" spans="1:18" x14ac:dyDescent="0.25">
      <c r="A103" s="225"/>
      <c r="B103" s="226"/>
      <c r="C103" s="227"/>
      <c r="D103" s="227"/>
      <c r="E103" s="227"/>
      <c r="F103" s="227"/>
      <c r="G103" s="227"/>
      <c r="H103" s="227"/>
      <c r="I103" s="227"/>
      <c r="J103" s="227"/>
      <c r="K103" s="227"/>
      <c r="L103" s="227"/>
      <c r="M103" s="227"/>
      <c r="N103" s="228"/>
      <c r="O103" s="229"/>
      <c r="P103" s="230"/>
      <c r="Q103" s="230"/>
      <c r="R103" s="231"/>
    </row>
    <row r="104" spans="1:18" x14ac:dyDescent="0.25">
      <c r="A104" s="232"/>
      <c r="B104" s="233"/>
      <c r="C104" s="234"/>
      <c r="D104" s="234"/>
      <c r="E104" s="234"/>
      <c r="F104" s="234"/>
      <c r="G104" s="234"/>
      <c r="H104" s="234"/>
      <c r="I104" s="234"/>
      <c r="J104" s="234"/>
      <c r="K104" s="234"/>
      <c r="L104" s="234"/>
      <c r="M104" s="234"/>
      <c r="N104" s="235"/>
      <c r="O104" s="236"/>
      <c r="P104" s="237"/>
      <c r="Q104" s="237"/>
      <c r="R104" s="238"/>
    </row>
    <row r="105" spans="1:18" x14ac:dyDescent="0.25">
      <c r="A105" s="239"/>
      <c r="B105" s="240"/>
      <c r="C105" s="241"/>
      <c r="D105" s="241"/>
      <c r="E105" s="241"/>
      <c r="F105" s="241"/>
      <c r="G105" s="242"/>
      <c r="H105" s="242"/>
      <c r="I105" s="242"/>
      <c r="J105" s="242"/>
      <c r="K105" s="242"/>
      <c r="L105" s="242"/>
      <c r="M105" s="242"/>
      <c r="N105" s="242"/>
      <c r="O105" s="243"/>
      <c r="P105" s="243"/>
      <c r="Q105" s="243"/>
      <c r="R105" s="244"/>
    </row>
    <row r="106" spans="1:18" x14ac:dyDescent="0.25">
      <c r="A106" s="111" t="s">
        <v>837</v>
      </c>
      <c r="B106" s="112"/>
      <c r="C106" s="112"/>
      <c r="D106" s="112"/>
      <c r="E106" s="112"/>
      <c r="F106" s="112"/>
      <c r="G106" s="112"/>
      <c r="H106" s="112"/>
      <c r="I106" s="112"/>
      <c r="J106" s="112"/>
      <c r="K106" s="112"/>
      <c r="L106" s="112"/>
      <c r="M106" s="112"/>
      <c r="N106" s="112"/>
      <c r="O106" s="112"/>
      <c r="P106" s="112"/>
      <c r="Q106" s="112"/>
      <c r="R106" s="113"/>
    </row>
    <row r="107" spans="1:18" x14ac:dyDescent="0.25">
      <c r="A107" s="245"/>
      <c r="B107" s="214"/>
      <c r="C107" s="214"/>
      <c r="D107" s="214"/>
      <c r="E107" s="214"/>
      <c r="F107" s="214"/>
      <c r="G107" s="214"/>
      <c r="H107" s="214"/>
      <c r="I107" s="214"/>
      <c r="J107" s="214"/>
      <c r="K107" s="214"/>
      <c r="L107" s="214"/>
      <c r="M107" s="214"/>
      <c r="N107" s="214"/>
      <c r="O107" s="214"/>
      <c r="P107" s="114" t="s">
        <v>838</v>
      </c>
      <c r="Q107" s="114"/>
      <c r="R107" s="115"/>
    </row>
    <row r="108" spans="1:18" ht="70.2" x14ac:dyDescent="0.25">
      <c r="A108" s="246" t="s">
        <v>377</v>
      </c>
      <c r="B108" s="247" t="s">
        <v>795</v>
      </c>
      <c r="C108" s="215" t="s">
        <v>380</v>
      </c>
      <c r="D108" s="215"/>
      <c r="E108" s="215"/>
      <c r="F108" s="215"/>
      <c r="G108" s="215"/>
      <c r="H108" s="215"/>
      <c r="I108" s="215"/>
      <c r="J108" s="215"/>
      <c r="K108" s="215"/>
      <c r="L108" s="215"/>
      <c r="M108" s="215"/>
      <c r="N108" s="247" t="s">
        <v>381</v>
      </c>
      <c r="O108" s="100" t="s">
        <v>796</v>
      </c>
      <c r="P108" s="100" t="s">
        <v>383</v>
      </c>
      <c r="Q108" s="100" t="s">
        <v>797</v>
      </c>
      <c r="R108" s="101" t="s">
        <v>385</v>
      </c>
    </row>
    <row r="109" spans="1:18" ht="66" x14ac:dyDescent="0.25">
      <c r="A109" s="188" t="s">
        <v>839</v>
      </c>
      <c r="B109" s="189" t="s">
        <v>840</v>
      </c>
      <c r="C109" s="216">
        <v>43522</v>
      </c>
      <c r="D109" s="216"/>
      <c r="E109" s="216"/>
      <c r="F109" s="216"/>
      <c r="G109" s="216"/>
      <c r="H109" s="216"/>
      <c r="I109" s="216"/>
      <c r="J109" s="216"/>
      <c r="K109" s="216"/>
      <c r="L109" s="216"/>
      <c r="M109" s="216"/>
      <c r="N109" s="191">
        <v>44926</v>
      </c>
      <c r="O109" s="170">
        <f>354894.81</f>
        <v>354894.81</v>
      </c>
      <c r="P109" s="168" t="s">
        <v>665</v>
      </c>
      <c r="Q109" s="171"/>
      <c r="R109" s="196"/>
    </row>
    <row r="110" spans="1:18" ht="52.8" x14ac:dyDescent="0.25">
      <c r="A110" s="188" t="s">
        <v>841</v>
      </c>
      <c r="B110" s="189" t="s">
        <v>842</v>
      </c>
      <c r="C110" s="216">
        <v>41022</v>
      </c>
      <c r="D110" s="216"/>
      <c r="E110" s="216"/>
      <c r="F110" s="216"/>
      <c r="G110" s="216"/>
      <c r="H110" s="216"/>
      <c r="I110" s="216"/>
      <c r="J110" s="216"/>
      <c r="K110" s="216"/>
      <c r="L110" s="216"/>
      <c r="M110" s="216"/>
      <c r="N110" s="191">
        <v>44561</v>
      </c>
      <c r="O110" s="170">
        <f>412535.01+200436.12</f>
        <v>612971.13</v>
      </c>
      <c r="P110" s="171"/>
      <c r="Q110" s="171"/>
      <c r="R110" s="196" t="s">
        <v>665</v>
      </c>
    </row>
    <row r="111" spans="1:18" ht="39.6" x14ac:dyDescent="0.25">
      <c r="A111" s="188" t="s">
        <v>843</v>
      </c>
      <c r="B111" s="189" t="s">
        <v>844</v>
      </c>
      <c r="C111" s="216">
        <v>42174</v>
      </c>
      <c r="D111" s="216"/>
      <c r="E111" s="216"/>
      <c r="F111" s="216"/>
      <c r="G111" s="216"/>
      <c r="H111" s="216"/>
      <c r="I111" s="216"/>
      <c r="J111" s="216"/>
      <c r="K111" s="216"/>
      <c r="L111" s="216"/>
      <c r="M111" s="216"/>
      <c r="N111" s="191">
        <v>45657</v>
      </c>
      <c r="O111" s="170">
        <f>466832.4</f>
        <v>466832.4</v>
      </c>
      <c r="P111" s="171"/>
      <c r="Q111" s="171" t="s">
        <v>665</v>
      </c>
      <c r="R111" s="196"/>
    </row>
    <row r="112" spans="1:18" ht="52.8" x14ac:dyDescent="0.25">
      <c r="A112" s="188" t="s">
        <v>845</v>
      </c>
      <c r="B112" s="189" t="s">
        <v>846</v>
      </c>
      <c r="C112" s="248">
        <v>43522</v>
      </c>
      <c r="D112" s="249"/>
      <c r="E112" s="249"/>
      <c r="F112" s="249"/>
      <c r="G112" s="249"/>
      <c r="H112" s="249"/>
      <c r="I112" s="249"/>
      <c r="J112" s="249"/>
      <c r="K112" s="249"/>
      <c r="L112" s="249"/>
      <c r="M112" s="250"/>
      <c r="N112" s="191">
        <v>44926</v>
      </c>
      <c r="O112" s="170">
        <f>1076107.02+20618</f>
        <v>1096725.02</v>
      </c>
      <c r="P112" s="168" t="s">
        <v>665</v>
      </c>
      <c r="Q112" s="171"/>
      <c r="R112" s="196"/>
    </row>
    <row r="113" spans="1:18" ht="52.8" x14ac:dyDescent="0.25">
      <c r="A113" s="188" t="s">
        <v>845</v>
      </c>
      <c r="B113" s="189" t="s">
        <v>847</v>
      </c>
      <c r="C113" s="248">
        <v>43493</v>
      </c>
      <c r="D113" s="249"/>
      <c r="E113" s="249"/>
      <c r="F113" s="249"/>
      <c r="G113" s="249"/>
      <c r="H113" s="249"/>
      <c r="I113" s="249"/>
      <c r="J113" s="249"/>
      <c r="K113" s="249"/>
      <c r="L113" s="249"/>
      <c r="M113" s="250"/>
      <c r="N113" s="191">
        <v>45291</v>
      </c>
      <c r="O113" s="170">
        <v>105643.7</v>
      </c>
      <c r="P113" s="168"/>
      <c r="Q113" s="168" t="s">
        <v>665</v>
      </c>
      <c r="R113" s="196"/>
    </row>
    <row r="114" spans="1:18" ht="52.8" x14ac:dyDescent="0.25">
      <c r="A114" s="188" t="s">
        <v>811</v>
      </c>
      <c r="B114" s="189" t="s">
        <v>848</v>
      </c>
      <c r="C114" s="216">
        <v>43831</v>
      </c>
      <c r="D114" s="216"/>
      <c r="E114" s="216"/>
      <c r="F114" s="216"/>
      <c r="G114" s="216"/>
      <c r="H114" s="216"/>
      <c r="I114" s="216"/>
      <c r="J114" s="216"/>
      <c r="K114" s="216"/>
      <c r="L114" s="216"/>
      <c r="M114" s="216"/>
      <c r="N114" s="191">
        <v>45291</v>
      </c>
      <c r="O114" s="170">
        <v>1597767</v>
      </c>
      <c r="P114" s="168" t="s">
        <v>665</v>
      </c>
      <c r="Q114" s="168"/>
      <c r="R114" s="196"/>
    </row>
    <row r="115" spans="1:18" ht="39.6" x14ac:dyDescent="0.25">
      <c r="A115" s="188" t="s">
        <v>849</v>
      </c>
      <c r="B115" s="189" t="s">
        <v>850</v>
      </c>
      <c r="C115" s="216">
        <v>43647</v>
      </c>
      <c r="D115" s="216"/>
      <c r="E115" s="216"/>
      <c r="F115" s="216"/>
      <c r="G115" s="216"/>
      <c r="H115" s="216"/>
      <c r="I115" s="216"/>
      <c r="J115" s="216"/>
      <c r="K115" s="216"/>
      <c r="L115" s="216"/>
      <c r="M115" s="216"/>
      <c r="N115" s="191">
        <v>44926</v>
      </c>
      <c r="O115" s="170">
        <f>1992552.84+764864.36+82982.52+68289.69</f>
        <v>2908689.41</v>
      </c>
      <c r="P115" s="171"/>
      <c r="Q115" s="171"/>
      <c r="R115" s="196" t="s">
        <v>665</v>
      </c>
    </row>
    <row r="116" spans="1:18" ht="52.8" x14ac:dyDescent="0.25">
      <c r="A116" s="188" t="s">
        <v>851</v>
      </c>
      <c r="B116" s="189" t="s">
        <v>852</v>
      </c>
      <c r="C116" s="216">
        <v>43831</v>
      </c>
      <c r="D116" s="216"/>
      <c r="E116" s="216"/>
      <c r="F116" s="216"/>
      <c r="G116" s="216"/>
      <c r="H116" s="216"/>
      <c r="I116" s="216"/>
      <c r="J116" s="216"/>
      <c r="K116" s="216"/>
      <c r="L116" s="216"/>
      <c r="M116" s="216"/>
      <c r="N116" s="191">
        <v>45291</v>
      </c>
      <c r="O116" s="170">
        <v>3376043</v>
      </c>
      <c r="P116" s="171"/>
      <c r="Q116" s="171"/>
      <c r="R116" s="251" t="s">
        <v>665</v>
      </c>
    </row>
    <row r="117" spans="1:18" ht="132" x14ac:dyDescent="0.25">
      <c r="A117" s="188" t="s">
        <v>853</v>
      </c>
      <c r="B117" s="189" t="s">
        <v>854</v>
      </c>
      <c r="C117" s="216">
        <v>41285</v>
      </c>
      <c r="D117" s="216"/>
      <c r="E117" s="216"/>
      <c r="F117" s="216"/>
      <c r="G117" s="216"/>
      <c r="H117" s="216"/>
      <c r="I117" s="216"/>
      <c r="J117" s="216"/>
      <c r="K117" s="216"/>
      <c r="L117" s="216"/>
      <c r="M117" s="216"/>
      <c r="N117" s="191">
        <v>44926</v>
      </c>
      <c r="O117" s="170">
        <v>55080.480000000003</v>
      </c>
      <c r="P117" s="171"/>
      <c r="Q117" s="171" t="s">
        <v>665</v>
      </c>
      <c r="R117" s="196"/>
    </row>
    <row r="118" spans="1:18" ht="52.8" x14ac:dyDescent="0.25">
      <c r="A118" s="188" t="s">
        <v>855</v>
      </c>
      <c r="B118" s="189" t="s">
        <v>856</v>
      </c>
      <c r="C118" s="216">
        <v>41548</v>
      </c>
      <c r="D118" s="216"/>
      <c r="E118" s="216"/>
      <c r="F118" s="216"/>
      <c r="G118" s="216"/>
      <c r="H118" s="216"/>
      <c r="I118" s="216"/>
      <c r="J118" s="216"/>
      <c r="K118" s="216"/>
      <c r="L118" s="216"/>
      <c r="M118" s="216"/>
      <c r="N118" s="191">
        <v>44926</v>
      </c>
      <c r="O118" s="170">
        <f>111065.95+145728</f>
        <v>256793.95</v>
      </c>
      <c r="P118" s="171"/>
      <c r="Q118" s="171"/>
      <c r="R118" s="196" t="s">
        <v>665</v>
      </c>
    </row>
    <row r="119" spans="1:18" ht="79.2" x14ac:dyDescent="0.25">
      <c r="A119" s="188" t="s">
        <v>857</v>
      </c>
      <c r="B119" s="189" t="s">
        <v>858</v>
      </c>
      <c r="C119" s="216">
        <v>41548</v>
      </c>
      <c r="D119" s="216"/>
      <c r="E119" s="216"/>
      <c r="F119" s="216"/>
      <c r="G119" s="216"/>
      <c r="H119" s="216"/>
      <c r="I119" s="216"/>
      <c r="J119" s="216"/>
      <c r="K119" s="216"/>
      <c r="L119" s="216"/>
      <c r="M119" s="216"/>
      <c r="N119" s="191">
        <v>44926</v>
      </c>
      <c r="O119" s="170">
        <v>2585204.96</v>
      </c>
      <c r="P119" s="171"/>
      <c r="Q119" s="171"/>
      <c r="R119" s="196" t="s">
        <v>665</v>
      </c>
    </row>
    <row r="120" spans="1:18" ht="52.8" x14ac:dyDescent="0.25">
      <c r="A120" s="188" t="s">
        <v>859</v>
      </c>
      <c r="B120" s="189" t="s">
        <v>860</v>
      </c>
      <c r="C120" s="216">
        <v>43676</v>
      </c>
      <c r="D120" s="216"/>
      <c r="E120" s="216"/>
      <c r="F120" s="216"/>
      <c r="G120" s="216"/>
      <c r="H120" s="216"/>
      <c r="I120" s="216"/>
      <c r="J120" s="216"/>
      <c r="K120" s="216"/>
      <c r="L120" s="216"/>
      <c r="M120" s="216"/>
      <c r="N120" s="191">
        <v>44926</v>
      </c>
      <c r="O120" s="170">
        <f>169029.92</f>
        <v>169029.92</v>
      </c>
      <c r="P120" s="171"/>
      <c r="Q120" s="171" t="s">
        <v>665</v>
      </c>
      <c r="R120" s="196"/>
    </row>
    <row r="121" spans="1:18" ht="52.8" x14ac:dyDescent="0.25">
      <c r="A121" s="188" t="s">
        <v>861</v>
      </c>
      <c r="B121" s="189" t="s">
        <v>842</v>
      </c>
      <c r="C121" s="216">
        <v>43522</v>
      </c>
      <c r="D121" s="216"/>
      <c r="E121" s="216"/>
      <c r="F121" s="216"/>
      <c r="G121" s="216"/>
      <c r="H121" s="216"/>
      <c r="I121" s="216"/>
      <c r="J121" s="216"/>
      <c r="K121" s="216"/>
      <c r="L121" s="216"/>
      <c r="M121" s="216"/>
      <c r="N121" s="191">
        <v>44926</v>
      </c>
      <c r="O121" s="170">
        <f>42257.48+299491.06</f>
        <v>341748.54</v>
      </c>
      <c r="P121" s="171"/>
      <c r="Q121" s="171"/>
      <c r="R121" s="196" t="s">
        <v>665</v>
      </c>
    </row>
    <row r="122" spans="1:18" ht="26.4" x14ac:dyDescent="0.25">
      <c r="A122" s="188" t="s">
        <v>862</v>
      </c>
      <c r="B122" s="189" t="s">
        <v>863</v>
      </c>
      <c r="C122" s="216">
        <v>41548</v>
      </c>
      <c r="D122" s="216"/>
      <c r="E122" s="216"/>
      <c r="F122" s="216"/>
      <c r="G122" s="216"/>
      <c r="H122" s="216"/>
      <c r="I122" s="216"/>
      <c r="J122" s="216"/>
      <c r="K122" s="216"/>
      <c r="L122" s="216"/>
      <c r="M122" s="216"/>
      <c r="N122" s="191">
        <v>44926</v>
      </c>
      <c r="O122" s="170">
        <f>646143.56+63386.22+126721.69</f>
        <v>836251.47</v>
      </c>
      <c r="P122" s="171"/>
      <c r="Q122" s="171"/>
      <c r="R122" s="196" t="s">
        <v>665</v>
      </c>
    </row>
    <row r="123" spans="1:18" ht="66" x14ac:dyDescent="0.25">
      <c r="A123" s="188" t="s">
        <v>864</v>
      </c>
      <c r="B123" s="189" t="s">
        <v>865</v>
      </c>
      <c r="C123" s="216">
        <v>43917</v>
      </c>
      <c r="D123" s="216"/>
      <c r="E123" s="216"/>
      <c r="F123" s="216"/>
      <c r="G123" s="216"/>
      <c r="H123" s="216"/>
      <c r="I123" s="216"/>
      <c r="J123" s="216"/>
      <c r="K123" s="216"/>
      <c r="L123" s="216"/>
      <c r="M123" s="216"/>
      <c r="N123" s="191">
        <v>44196</v>
      </c>
      <c r="O123" s="170">
        <v>58458.559999999998</v>
      </c>
      <c r="P123" s="168" t="s">
        <v>665</v>
      </c>
      <c r="Q123" s="171"/>
      <c r="R123" s="196"/>
    </row>
    <row r="124" spans="1:18" ht="79.2" x14ac:dyDescent="0.25">
      <c r="A124" s="188" t="s">
        <v>866</v>
      </c>
      <c r="B124" s="189" t="s">
        <v>867</v>
      </c>
      <c r="C124" s="216">
        <v>43522</v>
      </c>
      <c r="D124" s="216"/>
      <c r="E124" s="216"/>
      <c r="F124" s="216"/>
      <c r="G124" s="216"/>
      <c r="H124" s="216"/>
      <c r="I124" s="216"/>
      <c r="J124" s="216"/>
      <c r="K124" s="216"/>
      <c r="L124" s="216"/>
      <c r="M124" s="216"/>
      <c r="N124" s="191">
        <v>44926</v>
      </c>
      <c r="O124" s="170">
        <f>169029.92</f>
        <v>169029.92</v>
      </c>
      <c r="P124" s="171"/>
      <c r="Q124" s="171" t="s">
        <v>665</v>
      </c>
      <c r="R124" s="196"/>
    </row>
    <row r="125" spans="1:18" ht="79.2" x14ac:dyDescent="0.25">
      <c r="A125" s="188" t="s">
        <v>866</v>
      </c>
      <c r="B125" s="189" t="s">
        <v>868</v>
      </c>
      <c r="C125" s="216">
        <v>43522</v>
      </c>
      <c r="D125" s="216"/>
      <c r="E125" s="216"/>
      <c r="F125" s="216"/>
      <c r="G125" s="216"/>
      <c r="H125" s="216"/>
      <c r="I125" s="216"/>
      <c r="J125" s="216"/>
      <c r="K125" s="216"/>
      <c r="L125" s="216"/>
      <c r="M125" s="216"/>
      <c r="N125" s="191">
        <v>44926</v>
      </c>
      <c r="O125" s="170">
        <v>170890</v>
      </c>
      <c r="P125" s="171"/>
      <c r="Q125" s="171" t="s">
        <v>665</v>
      </c>
      <c r="R125" s="196"/>
    </row>
    <row r="126" spans="1:18" ht="79.2" x14ac:dyDescent="0.25">
      <c r="A126" s="188" t="s">
        <v>869</v>
      </c>
      <c r="B126" s="189" t="s">
        <v>870</v>
      </c>
      <c r="C126" s="216">
        <v>43146</v>
      </c>
      <c r="D126" s="216"/>
      <c r="E126" s="216"/>
      <c r="F126" s="216"/>
      <c r="G126" s="216"/>
      <c r="H126" s="216"/>
      <c r="I126" s="216"/>
      <c r="J126" s="216"/>
      <c r="K126" s="216"/>
      <c r="L126" s="216"/>
      <c r="M126" s="216"/>
      <c r="N126" s="191">
        <v>46752</v>
      </c>
      <c r="O126" s="170">
        <v>69397.25</v>
      </c>
      <c r="P126" s="171"/>
      <c r="Q126" s="168" t="s">
        <v>665</v>
      </c>
      <c r="R126" s="196"/>
    </row>
    <row r="127" spans="1:18" ht="26.4" x14ac:dyDescent="0.25">
      <c r="A127" s="188" t="s">
        <v>871</v>
      </c>
      <c r="B127" s="189" t="s">
        <v>856</v>
      </c>
      <c r="C127" s="216">
        <v>41548</v>
      </c>
      <c r="D127" s="216"/>
      <c r="E127" s="216"/>
      <c r="F127" s="216"/>
      <c r="G127" s="216"/>
      <c r="H127" s="216"/>
      <c r="I127" s="216"/>
      <c r="J127" s="216"/>
      <c r="K127" s="216"/>
      <c r="L127" s="216"/>
      <c r="M127" s="216"/>
      <c r="N127" s="191">
        <v>44926</v>
      </c>
      <c r="O127" s="170">
        <f>326665.67</f>
        <v>326665.67</v>
      </c>
      <c r="P127" s="171" t="s">
        <v>665</v>
      </c>
      <c r="Q127" s="171"/>
      <c r="R127" s="196"/>
    </row>
    <row r="128" spans="1:18" ht="52.8" x14ac:dyDescent="0.25">
      <c r="A128" s="188" t="s">
        <v>872</v>
      </c>
      <c r="B128" s="189" t="s">
        <v>873</v>
      </c>
      <c r="C128" s="216">
        <v>43146</v>
      </c>
      <c r="D128" s="216"/>
      <c r="E128" s="216"/>
      <c r="F128" s="216"/>
      <c r="G128" s="216"/>
      <c r="H128" s="216"/>
      <c r="I128" s="216"/>
      <c r="J128" s="216"/>
      <c r="K128" s="216"/>
      <c r="L128" s="216"/>
      <c r="M128" s="216"/>
      <c r="N128" s="191">
        <v>46752</v>
      </c>
      <c r="O128" s="170">
        <v>83793.600000000006</v>
      </c>
      <c r="P128" s="171"/>
      <c r="Q128" s="171" t="s">
        <v>874</v>
      </c>
      <c r="R128" s="196"/>
    </row>
    <row r="129" spans="1:18" ht="52.8" x14ac:dyDescent="0.25">
      <c r="A129" s="252" t="s">
        <v>875</v>
      </c>
      <c r="B129" s="253" t="s">
        <v>876</v>
      </c>
      <c r="C129" s="254">
        <v>43542</v>
      </c>
      <c r="D129" s="254"/>
      <c r="E129" s="254"/>
      <c r="F129" s="254"/>
      <c r="G129" s="254"/>
      <c r="H129" s="254"/>
      <c r="I129" s="254"/>
      <c r="J129" s="254"/>
      <c r="K129" s="254"/>
      <c r="L129" s="254"/>
      <c r="M129" s="254"/>
      <c r="N129" s="191">
        <v>44926</v>
      </c>
      <c r="O129" s="255">
        <v>110636.78</v>
      </c>
      <c r="P129" s="256" t="s">
        <v>665</v>
      </c>
      <c r="Q129" s="256"/>
      <c r="R129" s="257"/>
    </row>
    <row r="130" spans="1:18" x14ac:dyDescent="0.25">
      <c r="A130" s="225"/>
      <c r="B130" s="226"/>
      <c r="C130" s="227"/>
      <c r="D130" s="227"/>
      <c r="E130" s="227"/>
      <c r="F130" s="227"/>
      <c r="G130" s="227"/>
      <c r="H130" s="227"/>
      <c r="I130" s="227"/>
      <c r="J130" s="227"/>
      <c r="K130" s="227"/>
      <c r="L130" s="227"/>
      <c r="M130" s="227"/>
      <c r="N130" s="228"/>
      <c r="O130" s="258"/>
      <c r="P130" s="230"/>
      <c r="Q130" s="230"/>
      <c r="R130" s="231"/>
    </row>
    <row r="131" spans="1:18" x14ac:dyDescent="0.25">
      <c r="A131" s="259"/>
      <c r="B131" s="260"/>
      <c r="C131" s="261"/>
      <c r="D131" s="262"/>
      <c r="E131" s="262"/>
      <c r="F131" s="262"/>
      <c r="G131" s="261"/>
      <c r="H131" s="261"/>
      <c r="I131" s="261"/>
      <c r="J131" s="261"/>
      <c r="K131" s="261"/>
      <c r="L131" s="261"/>
      <c r="M131" s="261"/>
      <c r="N131" s="261"/>
      <c r="O131" s="263"/>
      <c r="P131" s="263"/>
      <c r="Q131" s="263"/>
      <c r="R131" s="264"/>
    </row>
    <row r="132" spans="1:18" x14ac:dyDescent="0.25">
      <c r="A132" s="111" t="s">
        <v>877</v>
      </c>
      <c r="B132" s="112"/>
      <c r="C132" s="112"/>
      <c r="D132" s="112"/>
      <c r="E132" s="112"/>
      <c r="F132" s="112"/>
      <c r="G132" s="112"/>
      <c r="H132" s="112"/>
      <c r="I132" s="112"/>
      <c r="J132" s="112"/>
      <c r="K132" s="112"/>
      <c r="L132" s="112"/>
      <c r="M132" s="112"/>
      <c r="N132" s="112"/>
      <c r="O132" s="112"/>
      <c r="P132" s="112"/>
      <c r="Q132" s="112"/>
      <c r="R132" s="113"/>
    </row>
    <row r="133" spans="1:18" x14ac:dyDescent="0.25">
      <c r="A133" s="246"/>
      <c r="B133" s="247"/>
      <c r="C133" s="247"/>
      <c r="D133" s="247"/>
      <c r="E133" s="247"/>
      <c r="F133" s="247"/>
      <c r="G133" s="247"/>
      <c r="H133" s="247"/>
      <c r="I133" s="247"/>
      <c r="J133" s="247"/>
      <c r="K133" s="247"/>
      <c r="L133" s="247"/>
      <c r="M133" s="247"/>
      <c r="N133" s="247"/>
      <c r="O133" s="247"/>
      <c r="P133" s="114" t="s">
        <v>838</v>
      </c>
      <c r="Q133" s="114"/>
      <c r="R133" s="115"/>
    </row>
    <row r="134" spans="1:18" ht="70.2" x14ac:dyDescent="0.25">
      <c r="A134" s="246" t="s">
        <v>377</v>
      </c>
      <c r="B134" s="247" t="s">
        <v>795</v>
      </c>
      <c r="C134" s="215" t="s">
        <v>380</v>
      </c>
      <c r="D134" s="215"/>
      <c r="E134" s="215"/>
      <c r="F134" s="215"/>
      <c r="G134" s="215"/>
      <c r="H134" s="215"/>
      <c r="I134" s="215"/>
      <c r="J134" s="215"/>
      <c r="K134" s="215"/>
      <c r="L134" s="215"/>
      <c r="M134" s="215"/>
      <c r="N134" s="247" t="s">
        <v>381</v>
      </c>
      <c r="O134" s="100" t="s">
        <v>796</v>
      </c>
      <c r="P134" s="100" t="s">
        <v>383</v>
      </c>
      <c r="Q134" s="100" t="s">
        <v>797</v>
      </c>
      <c r="R134" s="101" t="s">
        <v>385</v>
      </c>
    </row>
    <row r="135" spans="1:18" ht="52.8" x14ac:dyDescent="0.25">
      <c r="A135" s="188" t="s">
        <v>878</v>
      </c>
      <c r="B135" s="189" t="s">
        <v>879</v>
      </c>
      <c r="C135" s="216">
        <v>41091</v>
      </c>
      <c r="D135" s="216"/>
      <c r="E135" s="216"/>
      <c r="F135" s="216"/>
      <c r="G135" s="216"/>
      <c r="H135" s="216"/>
      <c r="I135" s="216"/>
      <c r="J135" s="216"/>
      <c r="K135" s="216"/>
      <c r="L135" s="216"/>
      <c r="M135" s="216"/>
      <c r="N135" s="191">
        <v>44561</v>
      </c>
      <c r="O135" s="170">
        <v>3592820</v>
      </c>
      <c r="P135" s="168" t="s">
        <v>665</v>
      </c>
      <c r="Q135" s="171"/>
      <c r="R135" s="196"/>
    </row>
    <row r="136" spans="1:18" ht="52.8" x14ac:dyDescent="0.25">
      <c r="A136" s="188" t="s">
        <v>880</v>
      </c>
      <c r="B136" s="189" t="s">
        <v>881</v>
      </c>
      <c r="C136" s="216">
        <v>41091</v>
      </c>
      <c r="D136" s="216"/>
      <c r="E136" s="216"/>
      <c r="F136" s="216"/>
      <c r="G136" s="216"/>
      <c r="H136" s="216"/>
      <c r="I136" s="216"/>
      <c r="J136" s="216"/>
      <c r="K136" s="216"/>
      <c r="L136" s="216"/>
      <c r="M136" s="216"/>
      <c r="N136" s="191">
        <v>44561</v>
      </c>
      <c r="O136" s="170">
        <v>1271569.9099999999</v>
      </c>
      <c r="P136" s="171" t="s">
        <v>665</v>
      </c>
      <c r="Q136" s="171"/>
      <c r="R136" s="196"/>
    </row>
    <row r="137" spans="1:18" ht="52.8" x14ac:dyDescent="0.25">
      <c r="A137" s="188" t="s">
        <v>882</v>
      </c>
      <c r="B137" s="189" t="s">
        <v>883</v>
      </c>
      <c r="C137" s="216">
        <v>43200</v>
      </c>
      <c r="D137" s="216"/>
      <c r="E137" s="216"/>
      <c r="F137" s="216"/>
      <c r="G137" s="216"/>
      <c r="H137" s="216"/>
      <c r="I137" s="216"/>
      <c r="J137" s="216"/>
      <c r="K137" s="216"/>
      <c r="L137" s="216"/>
      <c r="M137" s="216"/>
      <c r="N137" s="191">
        <v>45291</v>
      </c>
      <c r="O137" s="170">
        <v>3066762.41</v>
      </c>
      <c r="P137" s="171" t="s">
        <v>665</v>
      </c>
      <c r="Q137" s="171"/>
      <c r="R137" s="196"/>
    </row>
    <row r="138" spans="1:18" ht="66" x14ac:dyDescent="0.25">
      <c r="A138" s="165" t="s">
        <v>884</v>
      </c>
      <c r="B138" s="166" t="s">
        <v>885</v>
      </c>
      <c r="C138" s="265">
        <v>43200</v>
      </c>
      <c r="D138" s="265"/>
      <c r="E138" s="265"/>
      <c r="F138" s="265"/>
      <c r="G138" s="265"/>
      <c r="H138" s="265"/>
      <c r="I138" s="265"/>
      <c r="J138" s="265"/>
      <c r="K138" s="265"/>
      <c r="L138" s="265"/>
      <c r="M138" s="265"/>
      <c r="N138" s="222">
        <v>45291</v>
      </c>
      <c r="O138" s="170">
        <f>263863.26</f>
        <v>263863.26</v>
      </c>
      <c r="P138" s="266" t="s">
        <v>665</v>
      </c>
      <c r="Q138" s="266"/>
      <c r="R138" s="224"/>
    </row>
    <row r="139" spans="1:18" ht="79.2" x14ac:dyDescent="0.25">
      <c r="A139" s="165" t="s">
        <v>886</v>
      </c>
      <c r="B139" s="166" t="s">
        <v>887</v>
      </c>
      <c r="C139" s="267">
        <v>41285</v>
      </c>
      <c r="D139" s="268"/>
      <c r="E139" s="268"/>
      <c r="F139" s="268"/>
      <c r="G139" s="268"/>
      <c r="H139" s="268"/>
      <c r="I139" s="268"/>
      <c r="J139" s="268"/>
      <c r="K139" s="268"/>
      <c r="L139" s="268"/>
      <c r="M139" s="269"/>
      <c r="N139" s="222">
        <v>44196</v>
      </c>
      <c r="O139" s="170">
        <v>55080</v>
      </c>
      <c r="P139" s="266"/>
      <c r="Q139" s="266"/>
      <c r="R139" s="224"/>
    </row>
    <row r="140" spans="1:18" ht="52.8" x14ac:dyDescent="0.25">
      <c r="A140" s="188" t="s">
        <v>888</v>
      </c>
      <c r="B140" s="189" t="s">
        <v>889</v>
      </c>
      <c r="C140" s="216">
        <v>41282</v>
      </c>
      <c r="D140" s="216"/>
      <c r="E140" s="216"/>
      <c r="F140" s="216"/>
      <c r="G140" s="216"/>
      <c r="H140" s="216"/>
      <c r="I140" s="216"/>
      <c r="J140" s="216"/>
      <c r="K140" s="216"/>
      <c r="L140" s="216"/>
      <c r="M140" s="216"/>
      <c r="N140" s="191">
        <v>44926</v>
      </c>
      <c r="O140" s="170">
        <v>97284</v>
      </c>
      <c r="P140" s="171"/>
      <c r="Q140" s="171" t="s">
        <v>665</v>
      </c>
      <c r="R140" s="196"/>
    </row>
    <row r="141" spans="1:18" ht="52.8" x14ac:dyDescent="0.25">
      <c r="A141" s="188" t="s">
        <v>890</v>
      </c>
      <c r="B141" s="189" t="s">
        <v>891</v>
      </c>
      <c r="C141" s="216">
        <v>41091</v>
      </c>
      <c r="D141" s="216"/>
      <c r="E141" s="216"/>
      <c r="F141" s="216"/>
      <c r="G141" s="216"/>
      <c r="H141" s="216"/>
      <c r="I141" s="216"/>
      <c r="J141" s="216"/>
      <c r="K141" s="216"/>
      <c r="L141" s="216"/>
      <c r="M141" s="216"/>
      <c r="N141" s="191">
        <v>44561</v>
      </c>
      <c r="O141" s="170">
        <v>598141.68000000005</v>
      </c>
      <c r="P141" s="171" t="s">
        <v>665</v>
      </c>
      <c r="Q141" s="171"/>
      <c r="R141" s="196"/>
    </row>
    <row r="142" spans="1:18" ht="52.8" x14ac:dyDescent="0.25">
      <c r="A142" s="188" t="s">
        <v>892</v>
      </c>
      <c r="B142" s="189" t="s">
        <v>879</v>
      </c>
      <c r="C142" s="216">
        <v>41091</v>
      </c>
      <c r="D142" s="216"/>
      <c r="E142" s="216"/>
      <c r="F142" s="216"/>
      <c r="G142" s="216"/>
      <c r="H142" s="216"/>
      <c r="I142" s="216"/>
      <c r="J142" s="216"/>
      <c r="K142" s="216"/>
      <c r="L142" s="216"/>
      <c r="M142" s="216"/>
      <c r="N142" s="191">
        <v>44561</v>
      </c>
      <c r="O142" s="170">
        <v>1199899.79</v>
      </c>
      <c r="P142" s="171" t="s">
        <v>665</v>
      </c>
      <c r="Q142" s="171"/>
      <c r="R142" s="196"/>
    </row>
    <row r="143" spans="1:18" ht="52.8" x14ac:dyDescent="0.25">
      <c r="A143" s="188" t="s">
        <v>893</v>
      </c>
      <c r="B143" s="189" t="s">
        <v>879</v>
      </c>
      <c r="C143" s="216">
        <v>41091</v>
      </c>
      <c r="D143" s="216"/>
      <c r="E143" s="216"/>
      <c r="F143" s="216"/>
      <c r="G143" s="216"/>
      <c r="H143" s="216"/>
      <c r="I143" s="216"/>
      <c r="J143" s="216"/>
      <c r="K143" s="216"/>
      <c r="L143" s="216"/>
      <c r="M143" s="216"/>
      <c r="N143" s="191">
        <v>44561</v>
      </c>
      <c r="O143" s="170">
        <v>598058.51</v>
      </c>
      <c r="P143" s="171" t="s">
        <v>665</v>
      </c>
      <c r="Q143" s="171"/>
      <c r="R143" s="196"/>
    </row>
    <row r="144" spans="1:18" ht="39.6" x14ac:dyDescent="0.25">
      <c r="A144" s="165" t="s">
        <v>894</v>
      </c>
      <c r="B144" s="166" t="s">
        <v>895</v>
      </c>
      <c r="C144" s="270">
        <v>43452</v>
      </c>
      <c r="D144" s="270"/>
      <c r="E144" s="270"/>
      <c r="F144" s="270"/>
      <c r="G144" s="270"/>
      <c r="H144" s="270"/>
      <c r="I144" s="270"/>
      <c r="J144" s="270"/>
      <c r="K144" s="270"/>
      <c r="L144" s="270"/>
      <c r="M144" s="270"/>
      <c r="N144" s="222">
        <v>44561</v>
      </c>
      <c r="O144" s="271">
        <v>2377656.56</v>
      </c>
      <c r="P144" s="223" t="s">
        <v>665</v>
      </c>
      <c r="Q144" s="266"/>
      <c r="R144" s="224"/>
    </row>
    <row r="145" spans="1:18" x14ac:dyDescent="0.25">
      <c r="A145" s="272"/>
      <c r="B145" s="273"/>
      <c r="C145" s="274"/>
      <c r="D145" s="274"/>
      <c r="E145" s="274"/>
      <c r="F145" s="274"/>
      <c r="G145" s="274"/>
      <c r="H145" s="274"/>
      <c r="I145" s="274"/>
      <c r="J145" s="274"/>
      <c r="K145" s="274"/>
      <c r="L145" s="274"/>
      <c r="M145" s="274"/>
      <c r="N145" s="275"/>
      <c r="O145" s="212"/>
      <c r="P145" s="212"/>
      <c r="Q145" s="212"/>
      <c r="R145" s="213"/>
    </row>
    <row r="146" spans="1:18" x14ac:dyDescent="0.25">
      <c r="A146" s="111" t="s">
        <v>896</v>
      </c>
      <c r="B146" s="112"/>
      <c r="C146" s="112"/>
      <c r="D146" s="112"/>
      <c r="E146" s="112"/>
      <c r="F146" s="112"/>
      <c r="G146" s="112"/>
      <c r="H146" s="112"/>
      <c r="I146" s="112"/>
      <c r="J146" s="112"/>
      <c r="K146" s="112"/>
      <c r="L146" s="112"/>
      <c r="M146" s="112"/>
      <c r="N146" s="112"/>
      <c r="O146" s="112"/>
      <c r="P146" s="112"/>
      <c r="Q146" s="112"/>
      <c r="R146" s="113"/>
    </row>
    <row r="147" spans="1:18" x14ac:dyDescent="0.25">
      <c r="A147" s="92"/>
      <c r="B147" s="93"/>
      <c r="C147" s="93"/>
      <c r="D147" s="93"/>
      <c r="E147" s="93"/>
      <c r="F147" s="93"/>
      <c r="G147" s="93"/>
      <c r="H147" s="93"/>
      <c r="I147" s="93"/>
      <c r="J147" s="93"/>
      <c r="K147" s="93"/>
      <c r="L147" s="93"/>
      <c r="M147" s="93"/>
      <c r="N147" s="93"/>
      <c r="O147" s="93"/>
      <c r="P147" s="114" t="s">
        <v>838</v>
      </c>
      <c r="Q147" s="114"/>
      <c r="R147" s="115"/>
    </row>
    <row r="148" spans="1:18" ht="70.2" x14ac:dyDescent="0.25">
      <c r="A148" s="92" t="s">
        <v>377</v>
      </c>
      <c r="B148" s="93" t="s">
        <v>795</v>
      </c>
      <c r="C148" s="215" t="s">
        <v>380</v>
      </c>
      <c r="D148" s="215"/>
      <c r="E148" s="215"/>
      <c r="F148" s="215"/>
      <c r="G148" s="215"/>
      <c r="H148" s="215"/>
      <c r="I148" s="215"/>
      <c r="J148" s="215"/>
      <c r="K148" s="215"/>
      <c r="L148" s="215"/>
      <c r="M148" s="215"/>
      <c r="N148" s="93" t="s">
        <v>381</v>
      </c>
      <c r="O148" s="94" t="s">
        <v>796</v>
      </c>
      <c r="P148" s="94" t="s">
        <v>383</v>
      </c>
      <c r="Q148" s="94" t="s">
        <v>797</v>
      </c>
      <c r="R148" s="95" t="s">
        <v>385</v>
      </c>
    </row>
    <row r="149" spans="1:18" ht="66" x14ac:dyDescent="0.25">
      <c r="A149" s="276" t="s">
        <v>897</v>
      </c>
      <c r="B149" s="277" t="s">
        <v>898</v>
      </c>
      <c r="C149" s="278">
        <v>37651</v>
      </c>
      <c r="D149" s="278"/>
      <c r="E149" s="278"/>
      <c r="F149" s="278"/>
      <c r="G149" s="278"/>
      <c r="H149" s="278"/>
      <c r="I149" s="278"/>
      <c r="J149" s="278"/>
      <c r="K149" s="278"/>
      <c r="L149" s="278"/>
      <c r="M149" s="278"/>
      <c r="N149" s="279" t="s">
        <v>899</v>
      </c>
      <c r="O149" s="280">
        <v>0</v>
      </c>
      <c r="P149" s="281" t="s">
        <v>514</v>
      </c>
      <c r="Q149" s="281" t="s">
        <v>514</v>
      </c>
      <c r="R149" s="282" t="s">
        <v>514</v>
      </c>
    </row>
    <row r="150" spans="1:18" ht="52.8" x14ac:dyDescent="0.25">
      <c r="A150" s="276" t="s">
        <v>900</v>
      </c>
      <c r="B150" s="277" t="s">
        <v>901</v>
      </c>
      <c r="C150" s="278">
        <v>37407</v>
      </c>
      <c r="D150" s="278"/>
      <c r="E150" s="278"/>
      <c r="F150" s="278"/>
      <c r="G150" s="278"/>
      <c r="H150" s="278"/>
      <c r="I150" s="278"/>
      <c r="J150" s="278"/>
      <c r="K150" s="278"/>
      <c r="L150" s="278"/>
      <c r="M150" s="278"/>
      <c r="N150" s="279" t="s">
        <v>902</v>
      </c>
      <c r="O150" s="280">
        <v>0</v>
      </c>
      <c r="P150" s="281" t="s">
        <v>514</v>
      </c>
      <c r="Q150" s="281" t="s">
        <v>514</v>
      </c>
      <c r="R150" s="282" t="s">
        <v>514</v>
      </c>
    </row>
    <row r="151" spans="1:18" x14ac:dyDescent="0.25">
      <c r="A151" s="272"/>
      <c r="B151" s="273"/>
      <c r="C151" s="275"/>
      <c r="D151" s="283"/>
      <c r="E151" s="283"/>
      <c r="F151" s="283"/>
      <c r="G151" s="275"/>
      <c r="H151" s="275"/>
      <c r="I151" s="275"/>
      <c r="J151" s="275"/>
      <c r="K151" s="275"/>
      <c r="L151" s="275"/>
      <c r="M151" s="275"/>
      <c r="N151" s="275"/>
      <c r="O151" s="212"/>
      <c r="P151" s="212"/>
      <c r="Q151" s="212"/>
      <c r="R151" s="213"/>
    </row>
    <row r="152" spans="1:18" x14ac:dyDescent="0.25">
      <c r="A152" s="111" t="s">
        <v>903</v>
      </c>
      <c r="B152" s="112"/>
      <c r="C152" s="112"/>
      <c r="D152" s="112"/>
      <c r="E152" s="112"/>
      <c r="F152" s="112"/>
      <c r="G152" s="112"/>
      <c r="H152" s="112"/>
      <c r="I152" s="112"/>
      <c r="J152" s="112"/>
      <c r="K152" s="112"/>
      <c r="L152" s="112"/>
      <c r="M152" s="112"/>
      <c r="N152" s="112"/>
      <c r="O152" s="112"/>
      <c r="P152" s="112"/>
      <c r="Q152" s="112"/>
      <c r="R152" s="113"/>
    </row>
    <row r="153" spans="1:18" x14ac:dyDescent="0.25">
      <c r="A153" s="92"/>
      <c r="B153" s="93"/>
      <c r="C153" s="93"/>
      <c r="D153" s="93"/>
      <c r="E153" s="93"/>
      <c r="F153" s="93"/>
      <c r="G153" s="93"/>
      <c r="H153" s="93"/>
      <c r="I153" s="93"/>
      <c r="J153" s="93"/>
      <c r="K153" s="93"/>
      <c r="L153" s="93"/>
      <c r="M153" s="93"/>
      <c r="N153" s="93"/>
      <c r="O153" s="93"/>
      <c r="P153" s="114" t="s">
        <v>904</v>
      </c>
      <c r="Q153" s="114"/>
      <c r="R153" s="115"/>
    </row>
    <row r="154" spans="1:18" ht="70.2" x14ac:dyDescent="0.25">
      <c r="A154" s="92" t="s">
        <v>377</v>
      </c>
      <c r="B154" s="93" t="s">
        <v>795</v>
      </c>
      <c r="C154" s="215" t="s">
        <v>380</v>
      </c>
      <c r="D154" s="215"/>
      <c r="E154" s="215"/>
      <c r="F154" s="215"/>
      <c r="G154" s="215"/>
      <c r="H154" s="215"/>
      <c r="I154" s="215"/>
      <c r="J154" s="215"/>
      <c r="K154" s="215"/>
      <c r="L154" s="215"/>
      <c r="M154" s="215"/>
      <c r="N154" s="93" t="s">
        <v>381</v>
      </c>
      <c r="O154" s="94" t="s">
        <v>796</v>
      </c>
      <c r="P154" s="94" t="s">
        <v>383</v>
      </c>
      <c r="Q154" s="284" t="s">
        <v>905</v>
      </c>
      <c r="R154" s="95" t="s">
        <v>385</v>
      </c>
    </row>
    <row r="155" spans="1:18" ht="81.599999999999994" x14ac:dyDescent="0.25">
      <c r="A155" s="276" t="s">
        <v>906</v>
      </c>
      <c r="B155" s="285" t="s">
        <v>907</v>
      </c>
      <c r="C155" s="278">
        <v>41367</v>
      </c>
      <c r="D155" s="278"/>
      <c r="E155" s="278"/>
      <c r="F155" s="278"/>
      <c r="G155" s="278"/>
      <c r="H155" s="278"/>
      <c r="I155" s="278"/>
      <c r="J155" s="278"/>
      <c r="K155" s="278"/>
      <c r="L155" s="278"/>
      <c r="M155" s="278"/>
      <c r="N155" s="286">
        <v>44926</v>
      </c>
      <c r="O155" s="287">
        <v>47397</v>
      </c>
      <c r="P155" s="281"/>
      <c r="Q155" s="281" t="s">
        <v>665</v>
      </c>
      <c r="R155" s="282"/>
    </row>
    <row r="156" spans="1:18" ht="30.6" x14ac:dyDescent="0.25">
      <c r="A156" s="276" t="s">
        <v>908</v>
      </c>
      <c r="B156" s="285" t="s">
        <v>909</v>
      </c>
      <c r="C156" s="288">
        <v>43903</v>
      </c>
      <c r="D156" s="289"/>
      <c r="E156" s="289"/>
      <c r="F156" s="289"/>
      <c r="G156" s="289"/>
      <c r="H156" s="289"/>
      <c r="I156" s="289"/>
      <c r="J156" s="289"/>
      <c r="K156" s="289"/>
      <c r="L156" s="289"/>
      <c r="M156" s="290"/>
      <c r="N156" s="286">
        <v>44196</v>
      </c>
      <c r="O156" s="287">
        <v>38000</v>
      </c>
      <c r="P156" s="281"/>
      <c r="Q156" s="291" t="s">
        <v>874</v>
      </c>
      <c r="R156" s="282"/>
    </row>
    <row r="157" spans="1:18" ht="52.8" x14ac:dyDescent="0.25">
      <c r="A157" s="276" t="s">
        <v>910</v>
      </c>
      <c r="B157" s="277" t="s">
        <v>911</v>
      </c>
      <c r="C157" s="278">
        <v>36893</v>
      </c>
      <c r="D157" s="278"/>
      <c r="E157" s="278"/>
      <c r="F157" s="278"/>
      <c r="G157" s="278"/>
      <c r="H157" s="278"/>
      <c r="I157" s="278"/>
      <c r="J157" s="278"/>
      <c r="K157" s="278"/>
      <c r="L157" s="278"/>
      <c r="M157" s="278"/>
      <c r="N157" s="286">
        <v>55155</v>
      </c>
      <c r="O157" s="287">
        <v>0</v>
      </c>
      <c r="P157" s="281" t="s">
        <v>514</v>
      </c>
      <c r="Q157" s="281" t="s">
        <v>514</v>
      </c>
      <c r="R157" s="282" t="s">
        <v>514</v>
      </c>
    </row>
    <row r="158" spans="1:18" ht="52.8" x14ac:dyDescent="0.25">
      <c r="A158" s="276" t="s">
        <v>786</v>
      </c>
      <c r="B158" s="277" t="s">
        <v>912</v>
      </c>
      <c r="C158" s="278">
        <v>37316</v>
      </c>
      <c r="D158" s="278"/>
      <c r="E158" s="278"/>
      <c r="F158" s="278"/>
      <c r="G158" s="278"/>
      <c r="H158" s="278"/>
      <c r="I158" s="278"/>
      <c r="J158" s="278"/>
      <c r="K158" s="278"/>
      <c r="L158" s="278"/>
      <c r="M158" s="278"/>
      <c r="N158" s="286">
        <v>55579</v>
      </c>
      <c r="O158" s="287">
        <v>0</v>
      </c>
      <c r="P158" s="281" t="s">
        <v>514</v>
      </c>
      <c r="Q158" s="281" t="s">
        <v>514</v>
      </c>
      <c r="R158" s="282" t="s">
        <v>514</v>
      </c>
    </row>
    <row r="159" spans="1:18" x14ac:dyDescent="0.25">
      <c r="A159" s="292"/>
      <c r="B159" s="293"/>
      <c r="C159" s="293"/>
      <c r="D159" s="293"/>
      <c r="E159" s="293"/>
      <c r="F159" s="293"/>
      <c r="G159" s="294"/>
      <c r="H159" s="294"/>
      <c r="I159" s="294"/>
      <c r="J159" s="294"/>
      <c r="K159" s="294"/>
      <c r="L159" s="294"/>
      <c r="M159" s="294"/>
      <c r="N159" s="294"/>
      <c r="O159" s="212"/>
      <c r="P159" s="212"/>
      <c r="Q159" s="212"/>
      <c r="R159" s="213"/>
    </row>
    <row r="160" spans="1:18" x14ac:dyDescent="0.25">
      <c r="A160" s="111" t="s">
        <v>913</v>
      </c>
      <c r="B160" s="112"/>
      <c r="C160" s="112"/>
      <c r="D160" s="112"/>
      <c r="E160" s="112"/>
      <c r="F160" s="112"/>
      <c r="G160" s="112"/>
      <c r="H160" s="112"/>
      <c r="I160" s="112"/>
      <c r="J160" s="112"/>
      <c r="K160" s="112"/>
      <c r="L160" s="112"/>
      <c r="M160" s="112"/>
      <c r="N160" s="112"/>
      <c r="O160" s="112"/>
      <c r="P160" s="112"/>
      <c r="Q160" s="112"/>
      <c r="R160" s="113"/>
    </row>
    <row r="161" spans="1:18" x14ac:dyDescent="0.25">
      <c r="A161" s="92"/>
      <c r="B161" s="93"/>
      <c r="C161" s="93"/>
      <c r="D161" s="93"/>
      <c r="E161" s="93"/>
      <c r="F161" s="93"/>
      <c r="G161" s="93"/>
      <c r="H161" s="93"/>
      <c r="I161" s="93"/>
      <c r="J161" s="93"/>
      <c r="K161" s="93"/>
      <c r="L161" s="93"/>
      <c r="M161" s="93"/>
      <c r="N161" s="93"/>
      <c r="O161" s="93"/>
      <c r="P161" s="114" t="s">
        <v>838</v>
      </c>
      <c r="Q161" s="114"/>
      <c r="R161" s="115"/>
    </row>
    <row r="162" spans="1:18" ht="70.2" x14ac:dyDescent="0.25">
      <c r="A162" s="92" t="s">
        <v>914</v>
      </c>
      <c r="B162" s="93" t="s">
        <v>378</v>
      </c>
      <c r="C162" s="91" t="s">
        <v>915</v>
      </c>
      <c r="D162" s="91"/>
      <c r="E162" s="91"/>
      <c r="F162" s="91"/>
      <c r="G162" s="91"/>
      <c r="H162" s="91"/>
      <c r="I162" s="91"/>
      <c r="J162" s="91"/>
      <c r="K162" s="91"/>
      <c r="L162" s="91"/>
      <c r="M162" s="93" t="s">
        <v>916</v>
      </c>
      <c r="N162" s="93" t="s">
        <v>381</v>
      </c>
      <c r="O162" s="94" t="s">
        <v>796</v>
      </c>
      <c r="P162" s="94" t="s">
        <v>917</v>
      </c>
      <c r="Q162" s="284" t="s">
        <v>797</v>
      </c>
      <c r="R162" s="95" t="s">
        <v>385</v>
      </c>
    </row>
    <row r="163" spans="1:18" ht="39.6" x14ac:dyDescent="0.25">
      <c r="A163" s="295" t="s">
        <v>918</v>
      </c>
      <c r="B163" s="187" t="s">
        <v>919</v>
      </c>
      <c r="C163" s="181" t="s">
        <v>47</v>
      </c>
      <c r="D163" s="181"/>
      <c r="E163" s="181"/>
      <c r="F163" s="181"/>
      <c r="G163" s="181"/>
      <c r="H163" s="181"/>
      <c r="I163" s="181"/>
      <c r="J163" s="181"/>
      <c r="K163" s="181"/>
      <c r="L163" s="181"/>
      <c r="M163" s="191">
        <v>43096</v>
      </c>
      <c r="N163" s="209" t="s">
        <v>920</v>
      </c>
      <c r="O163" s="170">
        <v>1826926.97</v>
      </c>
      <c r="P163" s="168" t="s">
        <v>665</v>
      </c>
      <c r="Q163" s="181"/>
      <c r="R163" s="296"/>
    </row>
    <row r="164" spans="1:18" ht="26.4" x14ac:dyDescent="0.25">
      <c r="A164" s="165" t="s">
        <v>921</v>
      </c>
      <c r="B164" s="187" t="s">
        <v>922</v>
      </c>
      <c r="C164" s="181" t="s">
        <v>275</v>
      </c>
      <c r="D164" s="181"/>
      <c r="E164" s="181"/>
      <c r="F164" s="181"/>
      <c r="G164" s="181"/>
      <c r="H164" s="181"/>
      <c r="I164" s="181"/>
      <c r="J164" s="181"/>
      <c r="K164" s="181"/>
      <c r="L164" s="181"/>
      <c r="M164" s="191">
        <v>43553</v>
      </c>
      <c r="N164" s="209" t="s">
        <v>920</v>
      </c>
      <c r="O164" s="170">
        <f>1468225.93</f>
        <v>1468225.93</v>
      </c>
      <c r="P164" s="168" t="s">
        <v>665</v>
      </c>
      <c r="Q164" s="181"/>
      <c r="R164" s="296"/>
    </row>
    <row r="165" spans="1:18" ht="52.8" x14ac:dyDescent="0.25">
      <c r="A165" s="165" t="s">
        <v>923</v>
      </c>
      <c r="B165" s="175" t="s">
        <v>924</v>
      </c>
      <c r="C165" s="181" t="s">
        <v>285</v>
      </c>
      <c r="D165" s="168">
        <v>54</v>
      </c>
      <c r="E165" s="168">
        <v>20</v>
      </c>
      <c r="F165" s="168">
        <v>12</v>
      </c>
      <c r="G165" s="168">
        <v>14</v>
      </c>
      <c r="H165" s="168"/>
      <c r="I165" s="168"/>
      <c r="J165" s="168"/>
      <c r="K165" s="168"/>
      <c r="L165" s="168">
        <v>2012</v>
      </c>
      <c r="M165" s="169">
        <v>42142</v>
      </c>
      <c r="N165" s="209" t="s">
        <v>920</v>
      </c>
      <c r="O165" s="170">
        <f>1003554.28+256970.28+273197.02</f>
        <v>1533721.58</v>
      </c>
      <c r="P165" s="171" t="s">
        <v>665</v>
      </c>
      <c r="Q165" s="171"/>
      <c r="R165" s="196"/>
    </row>
    <row r="166" spans="1:18" ht="26.4" x14ac:dyDescent="0.25">
      <c r="A166" s="165" t="s">
        <v>925</v>
      </c>
      <c r="B166" s="187" t="s">
        <v>926</v>
      </c>
      <c r="C166" s="181" t="s">
        <v>300</v>
      </c>
      <c r="D166" s="181"/>
      <c r="E166" s="181"/>
      <c r="F166" s="181"/>
      <c r="G166" s="181"/>
      <c r="H166" s="181"/>
      <c r="I166" s="181"/>
      <c r="J166" s="181"/>
      <c r="K166" s="181"/>
      <c r="L166" s="181"/>
      <c r="M166" s="191">
        <v>43096</v>
      </c>
      <c r="N166" s="209" t="s">
        <v>920</v>
      </c>
      <c r="O166" s="170">
        <f>1470339.3+369616.56</f>
        <v>1839955.86</v>
      </c>
      <c r="P166" s="168" t="s">
        <v>665</v>
      </c>
      <c r="Q166" s="181"/>
      <c r="R166" s="296"/>
    </row>
    <row r="167" spans="1:18" ht="66" x14ac:dyDescent="0.25">
      <c r="A167" s="165" t="s">
        <v>927</v>
      </c>
      <c r="B167" s="187" t="s">
        <v>928</v>
      </c>
      <c r="C167" s="187" t="s">
        <v>66</v>
      </c>
      <c r="D167" s="187"/>
      <c r="E167" s="187"/>
      <c r="F167" s="187"/>
      <c r="G167" s="187"/>
      <c r="H167" s="187"/>
      <c r="I167" s="187"/>
      <c r="J167" s="187"/>
      <c r="K167" s="187"/>
      <c r="L167" s="187"/>
      <c r="M167" s="297">
        <v>43461</v>
      </c>
      <c r="N167" s="209" t="s">
        <v>920</v>
      </c>
      <c r="O167" s="170">
        <f>2463286.35+350991.03</f>
        <v>2814277.38</v>
      </c>
      <c r="P167" s="168" t="s">
        <v>665</v>
      </c>
      <c r="Q167" s="181"/>
      <c r="R167" s="296"/>
    </row>
    <row r="168" spans="1:18" ht="52.8" x14ac:dyDescent="0.25">
      <c r="A168" s="165" t="s">
        <v>929</v>
      </c>
      <c r="B168" s="175" t="s">
        <v>930</v>
      </c>
      <c r="C168" s="181" t="s">
        <v>112</v>
      </c>
      <c r="D168" s="168">
        <v>52</v>
      </c>
      <c r="E168" s="168"/>
      <c r="F168" s="168"/>
      <c r="G168" s="168"/>
      <c r="H168" s="168"/>
      <c r="I168" s="168"/>
      <c r="J168" s="168"/>
      <c r="K168" s="168"/>
      <c r="L168" s="168">
        <v>2013</v>
      </c>
      <c r="M168" s="169">
        <v>42135</v>
      </c>
      <c r="N168" s="209" t="s">
        <v>920</v>
      </c>
      <c r="O168" s="170">
        <v>1116157.23</v>
      </c>
      <c r="P168" s="171" t="s">
        <v>665</v>
      </c>
      <c r="Q168" s="171"/>
      <c r="R168" s="196"/>
    </row>
    <row r="169" spans="1:18" ht="52.8" x14ac:dyDescent="0.25">
      <c r="A169" s="165" t="s">
        <v>931</v>
      </c>
      <c r="B169" s="175" t="s">
        <v>932</v>
      </c>
      <c r="C169" s="181" t="s">
        <v>65</v>
      </c>
      <c r="D169" s="168">
        <v>48</v>
      </c>
      <c r="E169" s="168"/>
      <c r="F169" s="168"/>
      <c r="G169" s="168"/>
      <c r="H169" s="168"/>
      <c r="I169" s="168"/>
      <c r="J169" s="168"/>
      <c r="K169" s="168"/>
      <c r="L169" s="168">
        <v>2013</v>
      </c>
      <c r="M169" s="169">
        <v>42131</v>
      </c>
      <c r="N169" s="209" t="s">
        <v>920</v>
      </c>
      <c r="O169" s="170">
        <v>922202.93</v>
      </c>
      <c r="P169" s="171" t="s">
        <v>665</v>
      </c>
      <c r="Q169" s="171"/>
      <c r="R169" s="196"/>
    </row>
    <row r="170" spans="1:18" ht="26.4" x14ac:dyDescent="0.25">
      <c r="A170" s="165" t="s">
        <v>933</v>
      </c>
      <c r="B170" s="187" t="s">
        <v>934</v>
      </c>
      <c r="C170" s="181" t="s">
        <v>81</v>
      </c>
      <c r="D170" s="181"/>
      <c r="E170" s="181"/>
      <c r="F170" s="181"/>
      <c r="G170" s="181"/>
      <c r="H170" s="181"/>
      <c r="I170" s="181"/>
      <c r="J170" s="181"/>
      <c r="K170" s="181"/>
      <c r="L170" s="181"/>
      <c r="M170" s="191">
        <v>43096</v>
      </c>
      <c r="N170" s="209" t="s">
        <v>920</v>
      </c>
      <c r="O170" s="170">
        <f>800023.81+347009.92+309621.52</f>
        <v>1456655.25</v>
      </c>
      <c r="P170" s="168" t="s">
        <v>665</v>
      </c>
      <c r="Q170" s="181"/>
      <c r="R170" s="296"/>
    </row>
    <row r="171" spans="1:18" ht="26.4" x14ac:dyDescent="0.25">
      <c r="A171" s="295" t="s">
        <v>935</v>
      </c>
      <c r="B171" s="187" t="s">
        <v>936</v>
      </c>
      <c r="C171" s="181" t="s">
        <v>307</v>
      </c>
      <c r="D171" s="181"/>
      <c r="E171" s="181"/>
      <c r="F171" s="181"/>
      <c r="G171" s="181"/>
      <c r="H171" s="181"/>
      <c r="I171" s="181"/>
      <c r="J171" s="181"/>
      <c r="K171" s="181"/>
      <c r="L171" s="181"/>
      <c r="M171" s="191">
        <v>43458</v>
      </c>
      <c r="N171" s="209" t="s">
        <v>920</v>
      </c>
      <c r="O171" s="170">
        <f>369412.38+1161988.21+253208.53</f>
        <v>1784609.1199999999</v>
      </c>
      <c r="P171" s="168" t="s">
        <v>665</v>
      </c>
      <c r="Q171" s="181"/>
      <c r="R171" s="296"/>
    </row>
    <row r="172" spans="1:18" ht="26.4" x14ac:dyDescent="0.25">
      <c r="A172" s="295" t="s">
        <v>937</v>
      </c>
      <c r="B172" s="187" t="s">
        <v>938</v>
      </c>
      <c r="C172" s="181" t="s">
        <v>308</v>
      </c>
      <c r="D172" s="181"/>
      <c r="E172" s="181"/>
      <c r="F172" s="181"/>
      <c r="G172" s="181"/>
      <c r="H172" s="181"/>
      <c r="I172" s="181"/>
      <c r="J172" s="181"/>
      <c r="K172" s="181"/>
      <c r="L172" s="181"/>
      <c r="M172" s="191">
        <v>43251</v>
      </c>
      <c r="N172" s="209" t="s">
        <v>920</v>
      </c>
      <c r="O172" s="170">
        <f>1426433.1</f>
        <v>1426433.1</v>
      </c>
      <c r="P172" s="168" t="s">
        <v>665</v>
      </c>
      <c r="Q172" s="181"/>
      <c r="R172" s="296"/>
    </row>
    <row r="173" spans="1:18" ht="39.6" x14ac:dyDescent="0.25">
      <c r="A173" s="165" t="s">
        <v>939</v>
      </c>
      <c r="B173" s="175" t="s">
        <v>940</v>
      </c>
      <c r="C173" s="167" t="s">
        <v>107</v>
      </c>
      <c r="D173" s="168">
        <v>40</v>
      </c>
      <c r="E173" s="168">
        <v>15</v>
      </c>
      <c r="F173" s="168">
        <v>15</v>
      </c>
      <c r="G173" s="168"/>
      <c r="H173" s="168"/>
      <c r="I173" s="168"/>
      <c r="J173" s="168"/>
      <c r="K173" s="168"/>
      <c r="L173" s="168">
        <v>2013</v>
      </c>
      <c r="M173" s="169">
        <v>43826</v>
      </c>
      <c r="N173" s="209" t="s">
        <v>920</v>
      </c>
      <c r="O173" s="170">
        <f>427965.71+88028.34</f>
        <v>515994.05000000005</v>
      </c>
      <c r="P173" s="171" t="s">
        <v>665</v>
      </c>
      <c r="Q173" s="172"/>
      <c r="R173" s="173"/>
    </row>
    <row r="174" spans="1:18" ht="26.4" x14ac:dyDescent="0.25">
      <c r="A174" s="165" t="s">
        <v>941</v>
      </c>
      <c r="B174" s="175" t="s">
        <v>942</v>
      </c>
      <c r="C174" s="167" t="s">
        <v>62</v>
      </c>
      <c r="D174" s="168">
        <v>95</v>
      </c>
      <c r="E174" s="168"/>
      <c r="F174" s="168"/>
      <c r="G174" s="168"/>
      <c r="H174" s="168"/>
      <c r="I174" s="168"/>
      <c r="J174" s="168"/>
      <c r="K174" s="168"/>
      <c r="L174" s="168">
        <v>2013</v>
      </c>
      <c r="M174" s="169">
        <v>43826</v>
      </c>
      <c r="N174" s="209" t="s">
        <v>920</v>
      </c>
      <c r="O174" s="170">
        <f>911593.3</f>
        <v>911593.3</v>
      </c>
      <c r="P174" s="171" t="s">
        <v>665</v>
      </c>
      <c r="Q174" s="172"/>
      <c r="R174" s="173"/>
    </row>
    <row r="175" spans="1:18" ht="52.8" x14ac:dyDescent="0.25">
      <c r="A175" s="295" t="s">
        <v>943</v>
      </c>
      <c r="B175" s="187" t="s">
        <v>944</v>
      </c>
      <c r="C175" s="181" t="s">
        <v>314</v>
      </c>
      <c r="D175" s="181"/>
      <c r="E175" s="181"/>
      <c r="F175" s="181"/>
      <c r="G175" s="181"/>
      <c r="H175" s="181"/>
      <c r="I175" s="181"/>
      <c r="J175" s="181"/>
      <c r="K175" s="181"/>
      <c r="L175" s="181"/>
      <c r="M175" s="191">
        <v>43553</v>
      </c>
      <c r="N175" s="209" t="s">
        <v>920</v>
      </c>
      <c r="O175" s="170">
        <f>2271235.82</f>
        <v>2271235.8199999998</v>
      </c>
      <c r="P175" s="168" t="s">
        <v>665</v>
      </c>
      <c r="Q175" s="181"/>
      <c r="R175" s="296"/>
    </row>
    <row r="176" spans="1:18" ht="26.4" x14ac:dyDescent="0.25">
      <c r="A176" s="165" t="s">
        <v>945</v>
      </c>
      <c r="B176" s="175" t="s">
        <v>946</v>
      </c>
      <c r="C176" s="181" t="s">
        <v>317</v>
      </c>
      <c r="D176" s="168">
        <v>32</v>
      </c>
      <c r="E176" s="168">
        <v>4</v>
      </c>
      <c r="F176" s="168">
        <v>0</v>
      </c>
      <c r="G176" s="168"/>
      <c r="H176" s="168"/>
      <c r="I176" s="168"/>
      <c r="J176" s="168"/>
      <c r="K176" s="168"/>
      <c r="L176" s="168">
        <v>2013</v>
      </c>
      <c r="M176" s="169">
        <v>42129</v>
      </c>
      <c r="N176" s="209" t="s">
        <v>920</v>
      </c>
      <c r="O176" s="170">
        <f>795144.83+49585.23</f>
        <v>844730.05999999994</v>
      </c>
      <c r="P176" s="171" t="s">
        <v>665</v>
      </c>
      <c r="Q176" s="171"/>
      <c r="R176" s="196"/>
    </row>
    <row r="177" spans="1:18" ht="13.8" thickBot="1" x14ac:dyDescent="0.3">
      <c r="A177" s="298"/>
      <c r="B177" s="299"/>
      <c r="C177" s="300"/>
      <c r="D177" s="301"/>
      <c r="E177" s="301"/>
      <c r="F177" s="301"/>
      <c r="G177" s="301"/>
      <c r="H177" s="301"/>
      <c r="I177" s="301"/>
      <c r="J177" s="301"/>
      <c r="K177" s="301"/>
      <c r="L177" s="301"/>
      <c r="M177" s="302"/>
      <c r="N177" s="302"/>
      <c r="O177" s="303"/>
      <c r="P177" s="304"/>
      <c r="Q177" s="305"/>
      <c r="R177" s="306"/>
    </row>
    <row r="178" spans="1:18" ht="14.4" thickTop="1" thickBot="1" x14ac:dyDescent="0.3">
      <c r="A178" s="307" t="s">
        <v>947</v>
      </c>
      <c r="B178" s="308"/>
      <c r="C178" s="308"/>
      <c r="D178" s="308"/>
      <c r="E178" s="308"/>
      <c r="F178" s="308"/>
      <c r="G178" s="308"/>
      <c r="H178" s="308"/>
      <c r="I178" s="308"/>
      <c r="J178" s="308"/>
      <c r="K178" s="308"/>
      <c r="L178" s="308"/>
      <c r="M178" s="308"/>
      <c r="N178" s="308"/>
      <c r="O178" s="308"/>
      <c r="P178" s="308"/>
      <c r="Q178" s="308"/>
      <c r="R178" s="309"/>
    </row>
    <row r="179" spans="1:18" ht="14.4" thickTop="1" thickBot="1" x14ac:dyDescent="0.3">
      <c r="A179" s="307" t="s">
        <v>947</v>
      </c>
      <c r="B179" s="308"/>
      <c r="C179" s="308"/>
      <c r="D179" s="308"/>
      <c r="E179" s="308"/>
      <c r="F179" s="308"/>
      <c r="G179" s="308"/>
      <c r="H179" s="308"/>
      <c r="I179" s="308"/>
      <c r="J179" s="308"/>
      <c r="K179" s="308"/>
      <c r="L179" s="308"/>
      <c r="M179" s="308"/>
      <c r="N179" s="308"/>
      <c r="O179" s="308"/>
      <c r="P179" s="308"/>
      <c r="Q179" s="308"/>
      <c r="R179" s="309"/>
    </row>
    <row r="180" spans="1:18" ht="13.8" thickTop="1" x14ac:dyDescent="0.25">
      <c r="A180" s="111" t="s">
        <v>837</v>
      </c>
      <c r="B180" s="112"/>
      <c r="C180" s="112"/>
      <c r="D180" s="112"/>
      <c r="E180" s="112"/>
      <c r="F180" s="112"/>
      <c r="G180" s="112"/>
      <c r="H180" s="112"/>
      <c r="I180" s="112"/>
      <c r="J180" s="112"/>
      <c r="K180" s="112"/>
      <c r="L180" s="112"/>
      <c r="M180" s="112"/>
      <c r="N180" s="112"/>
      <c r="O180" s="112"/>
      <c r="P180" s="112"/>
      <c r="Q180" s="112"/>
      <c r="R180" s="113"/>
    </row>
    <row r="181" spans="1:18" x14ac:dyDescent="0.25">
      <c r="A181" s="245"/>
      <c r="B181" s="214"/>
      <c r="C181" s="214"/>
      <c r="D181" s="214"/>
      <c r="E181" s="214"/>
      <c r="F181" s="214"/>
      <c r="G181" s="214"/>
      <c r="H181" s="214"/>
      <c r="I181" s="214"/>
      <c r="J181" s="214"/>
      <c r="K181" s="214"/>
      <c r="L181" s="214"/>
      <c r="M181" s="214"/>
      <c r="N181" s="214"/>
      <c r="O181" s="214"/>
      <c r="P181" s="114" t="s">
        <v>838</v>
      </c>
      <c r="Q181" s="114"/>
      <c r="R181" s="115"/>
    </row>
    <row r="182" spans="1:18" ht="70.2" x14ac:dyDescent="0.25">
      <c r="A182" s="246" t="s">
        <v>377</v>
      </c>
      <c r="B182" s="247" t="s">
        <v>795</v>
      </c>
      <c r="C182" s="215" t="s">
        <v>380</v>
      </c>
      <c r="D182" s="215"/>
      <c r="E182" s="215"/>
      <c r="F182" s="215"/>
      <c r="G182" s="215"/>
      <c r="H182" s="215"/>
      <c r="I182" s="215"/>
      <c r="J182" s="215"/>
      <c r="K182" s="215"/>
      <c r="L182" s="215"/>
      <c r="M182" s="215"/>
      <c r="N182" s="247" t="s">
        <v>381</v>
      </c>
      <c r="O182" s="100" t="s">
        <v>796</v>
      </c>
      <c r="P182" s="100" t="s">
        <v>383</v>
      </c>
      <c r="Q182" s="100" t="s">
        <v>797</v>
      </c>
      <c r="R182" s="101" t="s">
        <v>385</v>
      </c>
    </row>
    <row r="183" spans="1:18" ht="79.2" x14ac:dyDescent="0.25">
      <c r="A183" s="188" t="s">
        <v>948</v>
      </c>
      <c r="B183" s="217" t="s">
        <v>949</v>
      </c>
      <c r="C183" s="216">
        <v>44039</v>
      </c>
      <c r="D183" s="216"/>
      <c r="E183" s="216"/>
      <c r="F183" s="216"/>
      <c r="G183" s="216"/>
      <c r="H183" s="216"/>
      <c r="I183" s="216"/>
      <c r="J183" s="216"/>
      <c r="K183" s="216"/>
      <c r="L183" s="216"/>
      <c r="M183" s="216"/>
      <c r="N183" s="191">
        <v>44135</v>
      </c>
      <c r="O183" s="170">
        <v>167167.54</v>
      </c>
      <c r="P183" s="171"/>
      <c r="Q183" s="168" t="s">
        <v>665</v>
      </c>
      <c r="R183" s="251"/>
    </row>
  </sheetData>
  <mergeCells count="107">
    <mergeCell ref="C183:M183"/>
    <mergeCell ref="A178:R178"/>
    <mergeCell ref="A179:R179"/>
    <mergeCell ref="A180:R180"/>
    <mergeCell ref="P181:R181"/>
    <mergeCell ref="C182:M182"/>
    <mergeCell ref="C156:M156"/>
    <mergeCell ref="C157:M157"/>
    <mergeCell ref="C158:M158"/>
    <mergeCell ref="A160:R160"/>
    <mergeCell ref="P161:R161"/>
    <mergeCell ref="C150:M150"/>
    <mergeCell ref="A152:R152"/>
    <mergeCell ref="P153:R153"/>
    <mergeCell ref="C154:M154"/>
    <mergeCell ref="C155:M155"/>
    <mergeCell ref="C144:M144"/>
    <mergeCell ref="A146:R146"/>
    <mergeCell ref="P147:R147"/>
    <mergeCell ref="C148:M148"/>
    <mergeCell ref="C149:M149"/>
    <mergeCell ref="C139:M139"/>
    <mergeCell ref="C140:M140"/>
    <mergeCell ref="C141:M141"/>
    <mergeCell ref="C142:M142"/>
    <mergeCell ref="C143:M143"/>
    <mergeCell ref="C134:M134"/>
    <mergeCell ref="C135:M135"/>
    <mergeCell ref="C136:M136"/>
    <mergeCell ref="C137:M137"/>
    <mergeCell ref="C138:M138"/>
    <mergeCell ref="C127:M127"/>
    <mergeCell ref="C128:M128"/>
    <mergeCell ref="C129:M129"/>
    <mergeCell ref="A132:R132"/>
    <mergeCell ref="P133:R133"/>
    <mergeCell ref="C122:M122"/>
    <mergeCell ref="C123:M123"/>
    <mergeCell ref="C124:M124"/>
    <mergeCell ref="C125:M125"/>
    <mergeCell ref="C126:M126"/>
    <mergeCell ref="C117:M117"/>
    <mergeCell ref="C118:M118"/>
    <mergeCell ref="C119:M119"/>
    <mergeCell ref="C120:M120"/>
    <mergeCell ref="C121:M121"/>
    <mergeCell ref="C112:M112"/>
    <mergeCell ref="C113:M113"/>
    <mergeCell ref="C114:M114"/>
    <mergeCell ref="C115:M115"/>
    <mergeCell ref="C116:M116"/>
    <mergeCell ref="P107:R107"/>
    <mergeCell ref="C108:M108"/>
    <mergeCell ref="C109:M109"/>
    <mergeCell ref="C110:M110"/>
    <mergeCell ref="C111:M111"/>
    <mergeCell ref="C99:M99"/>
    <mergeCell ref="C100:M100"/>
    <mergeCell ref="C101:M101"/>
    <mergeCell ref="C102:M102"/>
    <mergeCell ref="A106:R106"/>
    <mergeCell ref="C93:M93"/>
    <mergeCell ref="C94:M94"/>
    <mergeCell ref="C95:M95"/>
    <mergeCell ref="C97:M97"/>
    <mergeCell ref="C98:M98"/>
    <mergeCell ref="C88:M88"/>
    <mergeCell ref="C89:M89"/>
    <mergeCell ref="C90:M90"/>
    <mergeCell ref="C91:M91"/>
    <mergeCell ref="C92:M92"/>
    <mergeCell ref="C83:M83"/>
    <mergeCell ref="C84:M84"/>
    <mergeCell ref="C85:M85"/>
    <mergeCell ref="C86:M86"/>
    <mergeCell ref="C87:M87"/>
    <mergeCell ref="A78:R78"/>
    <mergeCell ref="P79:R79"/>
    <mergeCell ref="C80:M80"/>
    <mergeCell ref="C81:M81"/>
    <mergeCell ref="C82:M82"/>
    <mergeCell ref="A61:A62"/>
    <mergeCell ref="C61:C62"/>
    <mergeCell ref="M61:M62"/>
    <mergeCell ref="N61:N62"/>
    <mergeCell ref="O61:O62"/>
    <mergeCell ref="A38:A39"/>
    <mergeCell ref="O38:O39"/>
    <mergeCell ref="A41:A46"/>
    <mergeCell ref="A53:A55"/>
    <mergeCell ref="M53:M55"/>
    <mergeCell ref="N53:N55"/>
    <mergeCell ref="O53:O55"/>
    <mergeCell ref="A20:A21"/>
    <mergeCell ref="O20:O21"/>
    <mergeCell ref="Q20:Q21"/>
    <mergeCell ref="R20:R21"/>
    <mergeCell ref="A25:A26"/>
    <mergeCell ref="A6:R6"/>
    <mergeCell ref="P7:R7"/>
    <mergeCell ref="A10:A12"/>
    <mergeCell ref="O10:O12"/>
    <mergeCell ref="P10:P12"/>
    <mergeCell ref="Q10:Q12"/>
    <mergeCell ref="R10:R12"/>
    <mergeCell ref="M11:M12"/>
    <mergeCell ref="N11:N12"/>
  </mergeCells>
  <printOptions horizontalCentered="1"/>
  <pageMargins left="0.19685039370078741" right="0.19685039370078741" top="0.19685039370078741" bottom="0.39370078740157483" header="0.19685039370078741" footer="0"/>
  <pageSetup paperSize="9" scale="58" fitToHeight="20" orientation="landscape" r:id="rId1"/>
  <headerFooter alignWithMargins="0">
    <oddFooter>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Lan-orriak</vt:lpstr>
      </vt:variant>
      <vt:variant>
        <vt:i4>16</vt:i4>
      </vt:variant>
      <vt:variant>
        <vt:lpstr>Barruti izendunak</vt:lpstr>
      </vt:variant>
      <vt:variant>
        <vt:i4>1</vt:i4>
      </vt:variant>
    </vt:vector>
  </HeadingPairs>
  <TitlesOfParts>
    <vt:vector size="17" baseType="lpstr">
      <vt:lpstr>01-DiputatuNagusia</vt:lpstr>
      <vt:lpstr>02-Ekonomia</vt:lpstr>
      <vt:lpstr>03-Ingurumena</vt:lpstr>
      <vt:lpstr>04-Gobernantza</vt:lpstr>
      <vt:lpstr>05- Poiektu Estrategikoak</vt:lpstr>
      <vt:lpstr>06-Mugikortasuna</vt:lpstr>
      <vt:lpstr>07-Ogasuna</vt:lpstr>
      <vt:lpstr>08-BideAzpiegiturak</vt:lpstr>
      <vt:lpstr>09-GizartePolitika</vt:lpstr>
      <vt:lpstr>10-Kultura</vt:lpstr>
      <vt:lpstr>1. eranskina</vt:lpstr>
      <vt:lpstr>2.eranskina</vt:lpstr>
      <vt:lpstr>3.eranskina</vt:lpstr>
      <vt:lpstr>4.eranskina</vt:lpstr>
      <vt:lpstr>5. eranskina</vt:lpstr>
      <vt:lpstr>6. eranskina</vt:lpstr>
      <vt:lpstr>'09-GizartePolitika'!Inprimatzeko_izenburuak</vt:lpstr>
    </vt:vector>
  </TitlesOfParts>
  <Company>IZFE,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IZFE</dc:creator>
  <cp:lastModifiedBy>ARRIETA INSAUSTI, Margari</cp:lastModifiedBy>
  <cp:lastPrinted>2017-02-06T11:14:48Z</cp:lastPrinted>
  <dcterms:created xsi:type="dcterms:W3CDTF">2014-03-06T10:06:19Z</dcterms:created>
  <dcterms:modified xsi:type="dcterms:W3CDTF">2020-11-25T10:59:08Z</dcterms:modified>
</cp:coreProperties>
</file>