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1" sheetId="1" r:id="rId1"/>
  </sheets>
  <definedNames>
    <definedName name="_xlnm.Print_Area" localSheetId="0">'Hoja1'!$A$1:$M$41</definedName>
  </definedNames>
  <calcPr fullCalcOnLoad="1"/>
</workbook>
</file>

<file path=xl/sharedStrings.xml><?xml version="1.0" encoding="utf-8"?>
<sst xmlns="http://schemas.openxmlformats.org/spreadsheetml/2006/main" count="225" uniqueCount="40">
  <si>
    <t>FORMALIZATUTAKO ZORRA / DEUDA FORMALIZADA</t>
  </si>
  <si>
    <t xml:space="preserve">   Mila eurokotan / Miles de euros</t>
  </si>
  <si>
    <t xml:space="preserve">  GUZTIRA / TOTAL</t>
  </si>
  <si>
    <t xml:space="preserve">  KREDITU LERROAK / LÍNEAS DE CRÉDITO</t>
  </si>
  <si>
    <t>-</t>
  </si>
  <si>
    <t xml:space="preserve"> BIZTANLEKO  ZORPETZEA EUROTAN / ENDEUDAMIENTO POR HABITANTE EN €</t>
  </si>
  <si>
    <t xml:space="preserve">  Mailegua / Préstamo KUTXABANK (2012)</t>
  </si>
  <si>
    <t xml:space="preserve">  Mailegua / Préstamo BBVA (2013)</t>
  </si>
  <si>
    <t xml:space="preserve">  Mailegua / Préstamo BANKINTER</t>
  </si>
  <si>
    <t xml:space="preserve">  Mailegua / Préstamo BANCO SANTANDER</t>
  </si>
  <si>
    <t xml:space="preserve">  Mailegua / Préstamo BANCO SABADELL (2009)</t>
  </si>
  <si>
    <t xml:space="preserve">  Mailegua / Préstamo KUTXABANK (2011)</t>
  </si>
  <si>
    <t xml:space="preserve">  Mailegua / Préstamo BANKOA (2011)</t>
  </si>
  <si>
    <t xml:space="preserve">  Mailegua / Préstamo CAIXABANK (2010)</t>
  </si>
  <si>
    <t xml:space="preserve">  Mailegua / Préstamo BANKIA (2010)</t>
  </si>
  <si>
    <t xml:space="preserve">  Mailegua / Préstamo CAIXABANK (2011)</t>
  </si>
  <si>
    <t xml:space="preserve">  Mailegua / Préstamo BANKIA (2013)</t>
  </si>
  <si>
    <t xml:space="preserve">  Mailegua / Préstamo BANKOA (2013)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</si>
  <si>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</si>
  <si>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</si>
  <si>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 EUSKO JAURLARITZA / Préstamo  GOBIERNO VASCO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</si>
  <si>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</si>
  <si>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</si>
  <si>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</si>
  <si>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</si>
  <si>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</si>
  <si>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</si>
  <si>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</si>
  <si>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</si>
  <si>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</si>
  <si>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</si>
  <si>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Mailegua / Préstamo BANKIA (2018)</t>
  </si>
  <si>
    <t xml:space="preserve">  Mailegua / Préstamo BANKINTER (2018)</t>
  </si>
  <si>
    <t xml:space="preserve">  Mailegua / Préstamo BANCO SABADELL (2012)</t>
  </si>
  <si>
    <t xml:space="preserve">  Mailegua / Préstamo BANKOA (2020)</t>
  </si>
  <si>
    <t>GFA - ZORPETZEAREN BILAKAERA 2011-2021      /       DFG - EVOLUCIÓN DEL ENDEUDAMIENTO 2011-2021</t>
  </si>
  <si>
    <t xml:space="preserve">  Mailegua / Préstamo LABORAL KUTXA (2021)</t>
  </si>
  <si>
    <t xml:space="preserve">  Mailegua / Préstamo SABADELL (2021)</t>
  </si>
  <si>
    <t xml:space="preserve">  Mailegua / Préstamo BANKOA (2021)</t>
  </si>
  <si>
    <t xml:space="preserve">  Mailegua / Préstamo C. R. NAVARRA (2021)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</si>
</sst>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Bai&quot;;&quot;Bai&quot;;&quot;Ez&quot;"/>
    <numFmt numFmtId="189" formatCode="&quot;Egia&quot;;&quot;Egia&quot;;&quot;Gezurra&quot;"/>
    <numFmt numFmtId="190" formatCode="&quot;Aktibatuta&quot;;&quot;Aktibatuta&quot;;&quot;Desaktibatuta&quot;"/>
    <numFmt numFmtId="19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3" fillId="21" borderId="0" applyNumberFormat="0" applyBorder="0" applyAlignment="0" applyProtection="0"/>
    <xf numFmtId="0" fontId="25" fillId="0" borderId="2" applyNumberFormat="0" applyFill="0" applyAlignment="0" applyProtection="0"/>
    <xf numFmtId="0" fontId="23" fillId="22" borderId="0" applyNumberFormat="0" applyBorder="0" applyAlignment="0" applyProtection="0"/>
    <xf numFmtId="0" fontId="26" fillId="0" borderId="3" applyNumberFormat="0" applyFill="0" applyAlignment="0" applyProtection="0"/>
    <xf numFmtId="0" fontId="2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45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45" applyNumberFormat="1" applyFont="1" applyFill="1" applyBorder="1" applyAlignment="1">
      <alignment horizontal="right" vertical="center" indent="1"/>
    </xf>
    <xf numFmtId="4" fontId="2" fillId="34" borderId="12" xfId="45" applyNumberFormat="1" applyFont="1" applyFill="1" applyBorder="1" applyAlignment="1">
      <alignment horizontal="right" vertical="center" indent="1"/>
    </xf>
    <xf numFmtId="4" fontId="3" fillId="33" borderId="13" xfId="45" applyNumberFormat="1" applyFont="1" applyFill="1" applyBorder="1" applyAlignment="1">
      <alignment horizontal="right" vertical="center" indent="1"/>
    </xf>
    <xf numFmtId="4" fontId="3" fillId="33" borderId="14" xfId="45" applyNumberFormat="1" applyFont="1" applyFill="1" applyBorder="1" applyAlignment="1">
      <alignment horizontal="right" vertical="center" indent="1"/>
    </xf>
    <xf numFmtId="4" fontId="3" fillId="33" borderId="15" xfId="45" applyNumberFormat="1" applyFont="1" applyFill="1" applyBorder="1" applyAlignment="1">
      <alignment horizontal="right" vertical="center" indent="1"/>
    </xf>
    <xf numFmtId="4" fontId="3" fillId="33" borderId="16" xfId="45" applyNumberFormat="1" applyFont="1" applyFill="1" applyBorder="1" applyAlignment="1">
      <alignment horizontal="right" vertical="center" indent="1"/>
    </xf>
    <xf numFmtId="4" fontId="3" fillId="33" borderId="17" xfId="45" applyNumberFormat="1" applyFont="1" applyFill="1" applyBorder="1" applyAlignment="1">
      <alignment horizontal="right" vertical="center" indent="1"/>
    </xf>
    <xf numFmtId="4" fontId="3" fillId="33" borderId="18" xfId="45" applyNumberFormat="1" applyFont="1" applyFill="1" applyBorder="1" applyAlignment="1">
      <alignment horizontal="right" vertical="center" inden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34" borderId="21" xfId="45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33" borderId="22" xfId="45" applyNumberFormat="1" applyFont="1" applyFill="1" applyBorder="1" applyAlignment="1">
      <alignment horizontal="right" vertical="center" indent="1"/>
    </xf>
    <xf numFmtId="4" fontId="3" fillId="33" borderId="23" xfId="45" applyNumberFormat="1" applyFont="1" applyFill="1" applyBorder="1" applyAlignment="1">
      <alignment horizontal="right" vertical="center" indent="1"/>
    </xf>
    <xf numFmtId="0" fontId="1" fillId="34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1" fillId="34" borderId="24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4" fontId="3" fillId="33" borderId="30" xfId="45" applyNumberFormat="1" applyFont="1" applyFill="1" applyBorder="1" applyAlignment="1">
      <alignment horizontal="right" vertical="center" indent="1"/>
    </xf>
    <xf numFmtId="4" fontId="2" fillId="34" borderId="29" xfId="45" applyNumberFormat="1" applyFont="1" applyFill="1" applyBorder="1" applyAlignment="1">
      <alignment horizontal="right" vertical="center" indent="1"/>
    </xf>
    <xf numFmtId="4" fontId="3" fillId="33" borderId="31" xfId="45" applyNumberFormat="1" applyFont="1" applyFill="1" applyBorder="1" applyAlignment="1">
      <alignment horizontal="right" vertical="center" indent="1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zoomScaleSheetLayoutView="100" zoomScalePageLayoutView="0" workbookViewId="0" topLeftCell="A37">
      <selection activeCell="M40" sqref="M40"/>
    </sheetView>
  </sheetViews>
  <sheetFormatPr defaultColWidth="11.421875" defaultRowHeight="12.75"/>
  <cols>
    <col min="1" max="1" width="3.140625" style="3" customWidth="1"/>
    <col min="2" max="2" width="78.57421875" style="3" customWidth="1"/>
    <col min="3" max="12" width="14.57421875" style="3" customWidth="1"/>
    <col min="13" max="13" width="14.421875" style="3" customWidth="1"/>
    <col min="14" max="14" width="13.421875" style="0" bestFit="1" customWidth="1"/>
  </cols>
  <sheetData>
    <row r="1" ht="24" customHeight="1" thickBot="1"/>
    <row r="2" spans="2:13" ht="43.5" customHeight="1" thickBot="1"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50.25" customHeight="1" thickBot="1">
      <c r="A3" s="1"/>
      <c r="B3" s="1"/>
      <c r="C3" s="1"/>
      <c r="D3" s="1"/>
      <c r="E3" s="15"/>
      <c r="F3" s="15"/>
      <c r="G3" s="15"/>
      <c r="H3" s="15"/>
      <c r="I3" s="15"/>
      <c r="J3" s="16"/>
      <c r="K3" s="16"/>
      <c r="L3" s="16"/>
      <c r="M3" s="16" t="s">
        <v>1</v>
      </c>
    </row>
    <row r="4" spans="1:13" ht="37.5" customHeight="1" thickBot="1">
      <c r="A4" s="2"/>
      <c r="B4" s="25" t="s">
        <v>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17">
        <v>2017</v>
      </c>
      <c r="J4" s="6">
        <v>2018</v>
      </c>
      <c r="K4" s="17">
        <v>2019</v>
      </c>
      <c r="L4" s="6">
        <v>2020</v>
      </c>
      <c r="M4" s="33">
        <v>2021</v>
      </c>
    </row>
    <row r="5" spans="2:13" ht="30" customHeight="1">
      <c r="B5" s="26" t="s">
        <v>18</v>
      </c>
      <c r="C5" s="5">
        <v>37200</v>
      </c>
      <c r="D5" s="5">
        <v>34875</v>
      </c>
      <c r="E5" s="5">
        <v>32550</v>
      </c>
      <c r="F5" s="5">
        <v>30225</v>
      </c>
      <c r="G5" s="5">
        <v>27900</v>
      </c>
      <c r="H5" s="5">
        <v>25575</v>
      </c>
      <c r="I5" s="5">
        <v>23250</v>
      </c>
      <c r="J5" s="5">
        <f>I5-2325</f>
        <v>20925</v>
      </c>
      <c r="K5" s="23">
        <f>J5-2325</f>
        <v>18600</v>
      </c>
      <c r="L5" s="36">
        <f>K5-2325</f>
        <v>16275</v>
      </c>
      <c r="M5" s="34">
        <f>L5-2325</f>
        <v>13950</v>
      </c>
    </row>
    <row r="6" spans="1:13" ht="30" customHeight="1">
      <c r="A6" s="4"/>
      <c r="B6" s="26" t="s">
        <v>19</v>
      </c>
      <c r="C6" s="5">
        <v>47080</v>
      </c>
      <c r="D6" s="5">
        <v>44940</v>
      </c>
      <c r="E6" s="5">
        <v>42800</v>
      </c>
      <c r="F6" s="5">
        <v>40660</v>
      </c>
      <c r="G6" s="5">
        <v>38520</v>
      </c>
      <c r="H6" s="5">
        <v>36380</v>
      </c>
      <c r="I6" s="5">
        <v>34240</v>
      </c>
      <c r="J6" s="5">
        <f>I6-2140</f>
        <v>32100</v>
      </c>
      <c r="K6" s="14">
        <f>J6-2140</f>
        <v>29960</v>
      </c>
      <c r="L6" s="5">
        <f>K6-2140</f>
        <v>27820</v>
      </c>
      <c r="M6" s="10">
        <f>L6-2140</f>
        <v>25680</v>
      </c>
    </row>
    <row r="7" spans="1:13" ht="30" customHeight="1">
      <c r="A7" s="4"/>
      <c r="B7" s="27" t="s">
        <v>9</v>
      </c>
      <c r="C7" s="5">
        <v>49200</v>
      </c>
      <c r="D7" s="5">
        <v>32800</v>
      </c>
      <c r="E7" s="5">
        <v>16400</v>
      </c>
      <c r="F7" s="5">
        <v>0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10" t="s">
        <v>4</v>
      </c>
    </row>
    <row r="8" spans="1:13" ht="30" customHeight="1">
      <c r="A8" s="4"/>
      <c r="B8" s="28" t="s">
        <v>10</v>
      </c>
      <c r="C8" s="5">
        <v>20000</v>
      </c>
      <c r="D8" s="5">
        <v>20000</v>
      </c>
      <c r="E8" s="5">
        <v>20000</v>
      </c>
      <c r="F8" s="5">
        <v>0</v>
      </c>
      <c r="G8" s="5" t="s">
        <v>4</v>
      </c>
      <c r="H8" s="5" t="s">
        <v>4</v>
      </c>
      <c r="I8" s="5" t="s">
        <v>4</v>
      </c>
      <c r="J8" s="5" t="s">
        <v>4</v>
      </c>
      <c r="K8" s="14" t="s">
        <v>4</v>
      </c>
      <c r="L8" s="5" t="s">
        <v>4</v>
      </c>
      <c r="M8" s="10" t="s">
        <v>4</v>
      </c>
    </row>
    <row r="9" spans="1:13" ht="30" customHeight="1">
      <c r="A9" s="4"/>
      <c r="B9" s="29" t="s">
        <v>13</v>
      </c>
      <c r="C9" s="5">
        <v>45000</v>
      </c>
      <c r="D9" s="5">
        <v>40000</v>
      </c>
      <c r="E9" s="5">
        <v>35000</v>
      </c>
      <c r="F9" s="5">
        <v>30000</v>
      </c>
      <c r="G9" s="5">
        <v>25000</v>
      </c>
      <c r="H9" s="5">
        <v>20000</v>
      </c>
      <c r="I9" s="5">
        <v>15000</v>
      </c>
      <c r="J9" s="5">
        <f>I9-5000</f>
        <v>10000</v>
      </c>
      <c r="K9" s="23">
        <v>0</v>
      </c>
      <c r="L9" s="14" t="s">
        <v>4</v>
      </c>
      <c r="M9" s="11" t="s">
        <v>4</v>
      </c>
    </row>
    <row r="10" spans="1:13" ht="30" customHeight="1">
      <c r="A10" s="4"/>
      <c r="B10" s="28" t="s">
        <v>14</v>
      </c>
      <c r="C10" s="5">
        <v>36000</v>
      </c>
      <c r="D10" s="5">
        <v>32000</v>
      </c>
      <c r="E10" s="5">
        <v>28000</v>
      </c>
      <c r="F10" s="5">
        <v>24000</v>
      </c>
      <c r="G10" s="5">
        <v>20000</v>
      </c>
      <c r="H10" s="5">
        <v>16000</v>
      </c>
      <c r="I10" s="5">
        <v>12000</v>
      </c>
      <c r="J10" s="5">
        <f>I10-4000</f>
        <v>8000</v>
      </c>
      <c r="K10" s="14">
        <v>0</v>
      </c>
      <c r="L10" s="5" t="s">
        <v>4</v>
      </c>
      <c r="M10" s="10" t="s">
        <v>4</v>
      </c>
    </row>
    <row r="11" spans="1:13" ht="30" customHeight="1">
      <c r="A11" s="4"/>
      <c r="B11" s="28" t="s">
        <v>11</v>
      </c>
      <c r="C11" s="5">
        <v>28800</v>
      </c>
      <c r="D11" s="5">
        <v>23040</v>
      </c>
      <c r="E11" s="5">
        <v>17280</v>
      </c>
      <c r="F11" s="5">
        <v>11520</v>
      </c>
      <c r="G11" s="5">
        <v>5760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10" t="s">
        <v>4</v>
      </c>
    </row>
    <row r="12" spans="1:13" ht="30" customHeight="1">
      <c r="A12" s="4"/>
      <c r="B12" s="28" t="s">
        <v>12</v>
      </c>
      <c r="C12" s="5">
        <v>20000</v>
      </c>
      <c r="D12" s="5">
        <v>16000</v>
      </c>
      <c r="E12" s="5">
        <v>12000</v>
      </c>
      <c r="F12" s="5">
        <v>8000</v>
      </c>
      <c r="G12" s="5">
        <v>4000</v>
      </c>
      <c r="H12" s="5" t="s">
        <v>4</v>
      </c>
      <c r="I12" s="5" t="s">
        <v>4</v>
      </c>
      <c r="J12" s="5" t="s">
        <v>4</v>
      </c>
      <c r="K12" s="5" t="s">
        <v>4</v>
      </c>
      <c r="L12" s="5" t="s">
        <v>4</v>
      </c>
      <c r="M12" s="10" t="s">
        <v>4</v>
      </c>
    </row>
    <row r="13" spans="1:13" ht="30" customHeight="1">
      <c r="A13" s="4"/>
      <c r="B13" s="28" t="s">
        <v>15</v>
      </c>
      <c r="C13" s="5">
        <v>20000</v>
      </c>
      <c r="D13" s="5">
        <v>16000</v>
      </c>
      <c r="E13" s="5">
        <v>12000</v>
      </c>
      <c r="F13" s="5">
        <v>8000</v>
      </c>
      <c r="G13" s="5">
        <v>4000</v>
      </c>
      <c r="H13" s="5" t="s">
        <v>4</v>
      </c>
      <c r="I13" s="5" t="s">
        <v>4</v>
      </c>
      <c r="J13" s="5" t="s">
        <v>4</v>
      </c>
      <c r="K13" s="14" t="s">
        <v>4</v>
      </c>
      <c r="L13" s="5" t="s">
        <v>4</v>
      </c>
      <c r="M13" s="10" t="s">
        <v>4</v>
      </c>
    </row>
    <row r="14" spans="1:13" ht="30" customHeight="1">
      <c r="A14" s="4"/>
      <c r="B14" s="28" t="s">
        <v>33</v>
      </c>
      <c r="C14" s="5" t="s">
        <v>4</v>
      </c>
      <c r="D14" s="5">
        <v>24600</v>
      </c>
      <c r="E14" s="5">
        <v>16400</v>
      </c>
      <c r="F14" s="5">
        <v>8200</v>
      </c>
      <c r="G14" s="5">
        <v>0</v>
      </c>
      <c r="H14" s="5" t="s">
        <v>4</v>
      </c>
      <c r="I14" s="5" t="s">
        <v>4</v>
      </c>
      <c r="J14" s="5" t="s">
        <v>4</v>
      </c>
      <c r="K14" s="5" t="s">
        <v>4</v>
      </c>
      <c r="L14" s="5" t="s">
        <v>4</v>
      </c>
      <c r="M14" s="10" t="s">
        <v>4</v>
      </c>
    </row>
    <row r="15" spans="1:13" ht="30" customHeight="1">
      <c r="A15" s="4"/>
      <c r="B15" s="28" t="s">
        <v>6</v>
      </c>
      <c r="C15" s="5" t="s">
        <v>4</v>
      </c>
      <c r="D15" s="5">
        <v>11970</v>
      </c>
      <c r="E15" s="5">
        <v>10260</v>
      </c>
      <c r="F15" s="5">
        <v>8550</v>
      </c>
      <c r="G15" s="5">
        <v>6840</v>
      </c>
      <c r="H15" s="5">
        <v>5130</v>
      </c>
      <c r="I15" s="5">
        <v>3420</v>
      </c>
      <c r="J15" s="5">
        <f>I15-1710</f>
        <v>1710</v>
      </c>
      <c r="K15" s="5">
        <f>J15-1710</f>
        <v>0</v>
      </c>
      <c r="L15" s="5" t="s">
        <v>4</v>
      </c>
      <c r="M15" s="10" t="s">
        <v>4</v>
      </c>
    </row>
    <row r="16" spans="1:13" ht="30" customHeight="1">
      <c r="A16" s="4"/>
      <c r="B16" s="28" t="s">
        <v>16</v>
      </c>
      <c r="C16" s="5" t="s">
        <v>4</v>
      </c>
      <c r="D16" s="5" t="s">
        <v>4</v>
      </c>
      <c r="E16" s="5">
        <v>15000</v>
      </c>
      <c r="F16" s="5">
        <v>10000</v>
      </c>
      <c r="G16" s="5">
        <v>5000</v>
      </c>
      <c r="H16" s="5" t="s">
        <v>4</v>
      </c>
      <c r="I16" s="5" t="s">
        <v>4</v>
      </c>
      <c r="J16" s="5" t="s">
        <v>4</v>
      </c>
      <c r="K16" s="5" t="s">
        <v>4</v>
      </c>
      <c r="L16" s="14" t="s">
        <v>4</v>
      </c>
      <c r="M16" s="11" t="s">
        <v>4</v>
      </c>
    </row>
    <row r="17" spans="1:13" ht="30" customHeight="1">
      <c r="A17" s="4"/>
      <c r="B17" s="28" t="s">
        <v>17</v>
      </c>
      <c r="C17" s="5" t="s">
        <v>4</v>
      </c>
      <c r="D17" s="5" t="s">
        <v>4</v>
      </c>
      <c r="E17" s="5">
        <v>10000</v>
      </c>
      <c r="F17" s="5">
        <v>8000</v>
      </c>
      <c r="G17" s="5">
        <v>6000</v>
      </c>
      <c r="H17" s="5">
        <v>4000</v>
      </c>
      <c r="I17" s="5">
        <v>2000</v>
      </c>
      <c r="J17" s="5">
        <f>I17-2000</f>
        <v>0</v>
      </c>
      <c r="K17" s="14" t="s">
        <v>4</v>
      </c>
      <c r="L17" s="5" t="s">
        <v>4</v>
      </c>
      <c r="M17" s="10" t="s">
        <v>4</v>
      </c>
    </row>
    <row r="18" spans="1:13" ht="30" customHeight="1">
      <c r="A18" s="4"/>
      <c r="B18" s="28" t="s">
        <v>7</v>
      </c>
      <c r="C18" s="5" t="s">
        <v>4</v>
      </c>
      <c r="D18" s="5" t="s">
        <v>4</v>
      </c>
      <c r="E18" s="5">
        <v>15000</v>
      </c>
      <c r="F18" s="5">
        <v>12000</v>
      </c>
      <c r="G18" s="5">
        <v>9000</v>
      </c>
      <c r="H18" s="5">
        <v>6000</v>
      </c>
      <c r="I18" s="5">
        <v>3000</v>
      </c>
      <c r="J18" s="5">
        <f>I18-3000</f>
        <v>0</v>
      </c>
      <c r="K18" s="14" t="s">
        <v>4</v>
      </c>
      <c r="L18" s="5" t="s">
        <v>4</v>
      </c>
      <c r="M18" s="10" t="s">
        <v>4</v>
      </c>
    </row>
    <row r="19" spans="1:13" ht="30" customHeight="1">
      <c r="A19" s="4"/>
      <c r="B19" s="28" t="s">
        <v>8</v>
      </c>
      <c r="C19" s="5" t="s">
        <v>4</v>
      </c>
      <c r="D19" s="5" t="s">
        <v>4</v>
      </c>
      <c r="E19" s="5">
        <v>18340</v>
      </c>
      <c r="F19" s="5">
        <v>15720</v>
      </c>
      <c r="G19" s="5">
        <v>13100</v>
      </c>
      <c r="H19" s="5">
        <v>10480</v>
      </c>
      <c r="I19" s="5">
        <v>7860</v>
      </c>
      <c r="J19" s="5">
        <f>I19-2620</f>
        <v>5240</v>
      </c>
      <c r="K19" s="14">
        <v>0</v>
      </c>
      <c r="L19" s="5" t="s">
        <v>4</v>
      </c>
      <c r="M19" s="10" t="s">
        <v>4</v>
      </c>
    </row>
    <row r="20" spans="1:14" ht="30" customHeight="1">
      <c r="A20" s="4"/>
      <c r="B20" s="30" t="s">
        <v>20</v>
      </c>
      <c r="C20" s="5" t="s">
        <v>4</v>
      </c>
      <c r="D20" s="5" t="s">
        <v>4</v>
      </c>
      <c r="E20" s="5">
        <v>18000</v>
      </c>
      <c r="F20" s="5">
        <v>14400</v>
      </c>
      <c r="G20" s="5">
        <v>10800</v>
      </c>
      <c r="H20" s="5">
        <v>7200</v>
      </c>
      <c r="I20" s="5">
        <v>3600</v>
      </c>
      <c r="J20" s="5">
        <f>I20-3600</f>
        <v>0</v>
      </c>
      <c r="K20" s="5" t="s">
        <v>4</v>
      </c>
      <c r="L20" s="5" t="s">
        <v>4</v>
      </c>
      <c r="M20" s="10" t="s">
        <v>4</v>
      </c>
      <c r="N20" s="18"/>
    </row>
    <row r="21" spans="1:13" ht="30" customHeight="1">
      <c r="A21" s="4"/>
      <c r="B21" s="30" t="s">
        <v>21</v>
      </c>
      <c r="C21" s="5" t="s">
        <v>4</v>
      </c>
      <c r="D21" s="5" t="s">
        <v>4</v>
      </c>
      <c r="E21" s="5" t="s">
        <v>4</v>
      </c>
      <c r="F21" s="5">
        <v>14100</v>
      </c>
      <c r="G21" s="13">
        <v>11280</v>
      </c>
      <c r="H21" s="13">
        <v>8460</v>
      </c>
      <c r="I21" s="13">
        <v>5640</v>
      </c>
      <c r="J21" s="13">
        <f>+I21-2820</f>
        <v>2820</v>
      </c>
      <c r="K21" s="24">
        <f>+J21-2820</f>
        <v>0</v>
      </c>
      <c r="L21" s="5" t="s">
        <v>4</v>
      </c>
      <c r="M21" s="10" t="s">
        <v>4</v>
      </c>
    </row>
    <row r="22" spans="1:13" ht="30" customHeight="1">
      <c r="A22" s="4"/>
      <c r="B22" s="30" t="s">
        <v>22</v>
      </c>
      <c r="C22" s="5" t="s">
        <v>4</v>
      </c>
      <c r="D22" s="5" t="s">
        <v>4</v>
      </c>
      <c r="E22" s="5" t="s">
        <v>4</v>
      </c>
      <c r="F22" s="5">
        <v>42000</v>
      </c>
      <c r="G22" s="14">
        <v>36000</v>
      </c>
      <c r="H22" s="14">
        <v>30000</v>
      </c>
      <c r="I22" s="14">
        <v>24000</v>
      </c>
      <c r="J22" s="14">
        <f>+I22-42000/7</f>
        <v>18000</v>
      </c>
      <c r="K22" s="14">
        <f>+J22-42000/7</f>
        <v>12000</v>
      </c>
      <c r="L22" s="14">
        <f>+K22-42000/7</f>
        <v>6000</v>
      </c>
      <c r="M22" s="11">
        <f>+L22-42000/7</f>
        <v>0</v>
      </c>
    </row>
    <row r="23" spans="1:13" ht="30" customHeight="1">
      <c r="A23" s="4"/>
      <c r="B23" s="30" t="s">
        <v>23</v>
      </c>
      <c r="C23" s="5" t="s">
        <v>4</v>
      </c>
      <c r="D23" s="5" t="s">
        <v>4</v>
      </c>
      <c r="E23" s="5" t="s">
        <v>4</v>
      </c>
      <c r="F23" s="5" t="s">
        <v>4</v>
      </c>
      <c r="G23" s="5">
        <v>61700</v>
      </c>
      <c r="H23" s="14">
        <v>61700</v>
      </c>
      <c r="I23" s="14">
        <v>61700</v>
      </c>
      <c r="J23" s="14">
        <v>61700</v>
      </c>
      <c r="K23" s="14">
        <v>61700</v>
      </c>
      <c r="L23" s="14">
        <v>61700</v>
      </c>
      <c r="M23" s="11">
        <v>61700</v>
      </c>
    </row>
    <row r="24" spans="1:13" ht="30" customHeight="1">
      <c r="A24" s="4"/>
      <c r="B24" s="30" t="s">
        <v>24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>
        <v>11000</v>
      </c>
      <c r="I24" s="5">
        <v>9900</v>
      </c>
      <c r="J24" s="14">
        <f aca="true" t="shared" si="0" ref="J24:M25">+I24-1100</f>
        <v>8800</v>
      </c>
      <c r="K24" s="14">
        <f t="shared" si="0"/>
        <v>7700</v>
      </c>
      <c r="L24" s="14">
        <f t="shared" si="0"/>
        <v>6600</v>
      </c>
      <c r="M24" s="11">
        <f t="shared" si="0"/>
        <v>5500</v>
      </c>
    </row>
    <row r="25" spans="1:13" ht="30" customHeight="1">
      <c r="A25" s="4"/>
      <c r="B25" s="30" t="s">
        <v>25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>
        <v>11000</v>
      </c>
      <c r="I25" s="5">
        <v>9900</v>
      </c>
      <c r="J25" s="14">
        <f t="shared" si="0"/>
        <v>8800</v>
      </c>
      <c r="K25" s="14">
        <f t="shared" si="0"/>
        <v>7700</v>
      </c>
      <c r="L25" s="14">
        <f t="shared" si="0"/>
        <v>6600</v>
      </c>
      <c r="M25" s="11">
        <f t="shared" si="0"/>
        <v>5500</v>
      </c>
    </row>
    <row r="26" spans="1:14" ht="30" customHeight="1">
      <c r="A26" s="4"/>
      <c r="B26" s="30" t="s">
        <v>26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>
        <v>12500</v>
      </c>
      <c r="I26" s="5">
        <v>11250</v>
      </c>
      <c r="J26" s="14">
        <f>+I26-1250</f>
        <v>10000</v>
      </c>
      <c r="K26" s="14">
        <f>+J26-1250</f>
        <v>8750</v>
      </c>
      <c r="L26" s="14">
        <f>+K26-1250</f>
        <v>7500</v>
      </c>
      <c r="M26" s="11">
        <f>+L26-1250</f>
        <v>6250</v>
      </c>
      <c r="N26" s="22"/>
    </row>
    <row r="27" spans="1:14" ht="30" customHeight="1">
      <c r="A27" s="4"/>
      <c r="B27" s="30" t="s">
        <v>27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>
        <v>27500</v>
      </c>
      <c r="I27" s="5">
        <v>24750</v>
      </c>
      <c r="J27" s="14">
        <f>+I27-2750</f>
        <v>22000</v>
      </c>
      <c r="K27" s="14">
        <f>+J27-2750</f>
        <v>19250</v>
      </c>
      <c r="L27" s="14">
        <f>+K27-2750</f>
        <v>16500</v>
      </c>
      <c r="M27" s="11">
        <f>+L27-2750</f>
        <v>13750</v>
      </c>
      <c r="N27" s="22"/>
    </row>
    <row r="28" spans="1:14" ht="30" customHeight="1">
      <c r="A28" s="4"/>
      <c r="B28" s="30" t="s">
        <v>28</v>
      </c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>
        <v>20000</v>
      </c>
      <c r="J28" s="14">
        <f>+I28-20000/10</f>
        <v>18000</v>
      </c>
      <c r="K28" s="14">
        <f>+J28-20000/10</f>
        <v>16000</v>
      </c>
      <c r="L28" s="14">
        <f>+K28-20000/10</f>
        <v>14000</v>
      </c>
      <c r="M28" s="11">
        <f>+L28-20000/10</f>
        <v>12000</v>
      </c>
      <c r="N28" s="22"/>
    </row>
    <row r="29" spans="1:14" ht="30" customHeight="1">
      <c r="A29" s="4"/>
      <c r="B29" s="30" t="s">
        <v>29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>
        <v>1000</v>
      </c>
      <c r="J29" s="14">
        <f>+I29-1000/10</f>
        <v>900</v>
      </c>
      <c r="K29" s="14">
        <f>+J29-1000/10</f>
        <v>800</v>
      </c>
      <c r="L29" s="14">
        <f>+K29-1000/10</f>
        <v>700</v>
      </c>
      <c r="M29" s="11">
        <f>+L29-1000/10</f>
        <v>600</v>
      </c>
      <c r="N29" s="22"/>
    </row>
    <row r="30" spans="1:14" ht="30" customHeight="1">
      <c r="A30" s="4"/>
      <c r="B30" s="30" t="s">
        <v>30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>
        <v>20000</v>
      </c>
      <c r="J30" s="14">
        <f>+I30-20000/10</f>
        <v>18000</v>
      </c>
      <c r="K30" s="14">
        <f>+J30-20000/10</f>
        <v>16000</v>
      </c>
      <c r="L30" s="14">
        <f>+K30-20000/10</f>
        <v>14000</v>
      </c>
      <c r="M30" s="11">
        <f>+L30-20000/10</f>
        <v>12000</v>
      </c>
      <c r="N30" s="22"/>
    </row>
    <row r="31" spans="1:14" ht="30" customHeight="1">
      <c r="A31" s="4"/>
      <c r="B31" s="28" t="s">
        <v>31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14">
        <v>15000</v>
      </c>
      <c r="K31" s="14">
        <f>+J31-J31/10</f>
        <v>13500</v>
      </c>
      <c r="L31" s="14">
        <f>+K31-1500</f>
        <v>12000</v>
      </c>
      <c r="M31" s="11">
        <f>+L31-1500</f>
        <v>10500</v>
      </c>
      <c r="N31" s="22"/>
    </row>
    <row r="32" spans="1:14" ht="30" customHeight="1">
      <c r="A32" s="4"/>
      <c r="B32" s="28" t="s">
        <v>32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14">
        <v>15000</v>
      </c>
      <c r="K32" s="14">
        <f>+J32-J32/10</f>
        <v>13500</v>
      </c>
      <c r="L32" s="14">
        <f>+K32-1500</f>
        <v>12000</v>
      </c>
      <c r="M32" s="11">
        <f>+L32-1500</f>
        <v>10500</v>
      </c>
      <c r="N32" s="22"/>
    </row>
    <row r="33" spans="1:14" ht="30" customHeight="1">
      <c r="A33" s="4"/>
      <c r="B33" s="28" t="s">
        <v>34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14">
        <v>32500</v>
      </c>
      <c r="M33" s="11">
        <f>+L33-32500/10</f>
        <v>29250</v>
      </c>
      <c r="N33" s="22"/>
    </row>
    <row r="34" spans="1:14" ht="30" customHeight="1">
      <c r="A34" s="4"/>
      <c r="B34" s="28" t="s">
        <v>36</v>
      </c>
      <c r="C34" s="5" t="s">
        <v>4</v>
      </c>
      <c r="D34" s="5" t="s">
        <v>4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4</v>
      </c>
      <c r="M34" s="11">
        <v>31250</v>
      </c>
      <c r="N34" s="22"/>
    </row>
    <row r="35" spans="1:14" ht="30" customHeight="1">
      <c r="A35" s="4"/>
      <c r="B35" s="28" t="s">
        <v>37</v>
      </c>
      <c r="C35" s="5" t="s">
        <v>4</v>
      </c>
      <c r="D35" s="5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  <c r="L35" s="5" t="s">
        <v>4</v>
      </c>
      <c r="M35" s="11">
        <v>31250</v>
      </c>
      <c r="N35" s="22"/>
    </row>
    <row r="36" spans="1:14" ht="30" customHeight="1">
      <c r="A36" s="4"/>
      <c r="B36" s="28" t="s">
        <v>38</v>
      </c>
      <c r="C36" s="5" t="s">
        <v>4</v>
      </c>
      <c r="D36" s="5" t="s">
        <v>4</v>
      </c>
      <c r="E36" s="5" t="s">
        <v>4</v>
      </c>
      <c r="F36" s="5" t="s">
        <v>4</v>
      </c>
      <c r="G36" s="5" t="s">
        <v>4</v>
      </c>
      <c r="H36" s="5" t="s">
        <v>4</v>
      </c>
      <c r="I36" s="5" t="s">
        <v>4</v>
      </c>
      <c r="J36" s="5" t="s">
        <v>4</v>
      </c>
      <c r="K36" s="5" t="s">
        <v>4</v>
      </c>
      <c r="L36" s="5" t="s">
        <v>4</v>
      </c>
      <c r="M36" s="11">
        <v>31250</v>
      </c>
      <c r="N36" s="22"/>
    </row>
    <row r="37" spans="1:14" ht="30" customHeight="1">
      <c r="A37" s="4"/>
      <c r="B37" s="28" t="s">
        <v>39</v>
      </c>
      <c r="C37" s="5" t="s">
        <v>4</v>
      </c>
      <c r="D37" s="5" t="s">
        <v>4</v>
      </c>
      <c r="E37" s="5" t="s">
        <v>4</v>
      </c>
      <c r="F37" s="5" t="s">
        <v>4</v>
      </c>
      <c r="G37" s="5" t="s">
        <v>4</v>
      </c>
      <c r="H37" s="5" t="s">
        <v>4</v>
      </c>
      <c r="I37" s="5" t="s">
        <v>4</v>
      </c>
      <c r="J37" s="5" t="s">
        <v>4</v>
      </c>
      <c r="K37" s="5" t="s">
        <v>4</v>
      </c>
      <c r="L37" s="5" t="s">
        <v>4</v>
      </c>
      <c r="M37" s="11">
        <v>6250</v>
      </c>
      <c r="N37" s="22"/>
    </row>
    <row r="38" spans="1:14" ht="30" customHeight="1" thickBot="1">
      <c r="A38" s="4"/>
      <c r="B38" s="31" t="s">
        <v>3</v>
      </c>
      <c r="C38" s="9">
        <v>264950</v>
      </c>
      <c r="D38" s="9">
        <v>276950</v>
      </c>
      <c r="E38" s="9">
        <v>276950</v>
      </c>
      <c r="F38" s="9">
        <v>276950</v>
      </c>
      <c r="G38" s="9">
        <v>276950</v>
      </c>
      <c r="H38" s="9">
        <v>276950</v>
      </c>
      <c r="I38" s="9">
        <v>276950</v>
      </c>
      <c r="J38" s="9">
        <v>276950</v>
      </c>
      <c r="K38" s="9">
        <f>276950-35300</f>
        <v>241650</v>
      </c>
      <c r="L38" s="9">
        <f>276950-35300</f>
        <v>241650</v>
      </c>
      <c r="M38" s="12">
        <f>276950-35300</f>
        <v>241650</v>
      </c>
      <c r="N38" s="22"/>
    </row>
    <row r="39" spans="1:14" ht="37.5" customHeight="1" thickBot="1">
      <c r="A39" s="4"/>
      <c r="B39" s="32" t="s">
        <v>2</v>
      </c>
      <c r="C39" s="8">
        <f aca="true" t="shared" si="1" ref="C39:M39">SUM(C5:C38)</f>
        <v>568230</v>
      </c>
      <c r="D39" s="8">
        <f t="shared" si="1"/>
        <v>573175</v>
      </c>
      <c r="E39" s="8">
        <f t="shared" si="1"/>
        <v>595980</v>
      </c>
      <c r="F39" s="8">
        <f t="shared" si="1"/>
        <v>562325</v>
      </c>
      <c r="G39" s="8">
        <f t="shared" si="1"/>
        <v>561850</v>
      </c>
      <c r="H39" s="8">
        <f t="shared" si="1"/>
        <v>569875</v>
      </c>
      <c r="I39" s="8">
        <f t="shared" si="1"/>
        <v>569460</v>
      </c>
      <c r="J39" s="8">
        <f t="shared" si="1"/>
        <v>553945</v>
      </c>
      <c r="K39" s="8">
        <f t="shared" si="1"/>
        <v>467110</v>
      </c>
      <c r="L39" s="8">
        <f t="shared" si="1"/>
        <v>475845</v>
      </c>
      <c r="M39" s="19">
        <f t="shared" si="1"/>
        <v>548830</v>
      </c>
      <c r="N39" s="20"/>
    </row>
    <row r="40" spans="1:13" ht="37.5" customHeight="1" thickBot="1">
      <c r="A40" s="4"/>
      <c r="B40" s="32" t="s">
        <v>5</v>
      </c>
      <c r="C40" s="7">
        <f>+C39/709607*1000</f>
        <v>800.7671852166059</v>
      </c>
      <c r="D40" s="7">
        <f>+D39/712097*1000</f>
        <v>804.9114095411159</v>
      </c>
      <c r="E40" s="7">
        <f>+E39/713818*1000</f>
        <v>834.918704767882</v>
      </c>
      <c r="F40" s="7">
        <f>+F39/715148*1000</f>
        <v>786.305771672437</v>
      </c>
      <c r="G40" s="7">
        <f>+G39/716834*1000</f>
        <v>783.7937374622298</v>
      </c>
      <c r="H40" s="7">
        <f>+H39/717832*1000</f>
        <v>793.8835270648285</v>
      </c>
      <c r="I40" s="7">
        <f>+I39/719282*1000</f>
        <v>791.7061736565074</v>
      </c>
      <c r="J40" s="7">
        <f>+J39/720592*1000</f>
        <v>768.7359837466971</v>
      </c>
      <c r="K40" s="7">
        <f>+K39/723576*1000</f>
        <v>645.557619379305</v>
      </c>
      <c r="L40" s="7">
        <f>+L39/727121*1000</f>
        <v>654.4234040826767</v>
      </c>
      <c r="M40" s="35">
        <f>+M39/726033*1000</f>
        <v>755.9298268811473</v>
      </c>
    </row>
    <row r="41" ht="12.75">
      <c r="H41" s="2"/>
    </row>
    <row r="42" ht="12.75">
      <c r="L42" s="21"/>
    </row>
    <row r="43" ht="12.75">
      <c r="L43" s="21"/>
    </row>
  </sheetData>
  <sheetProtection/>
  <mergeCells count="1">
    <mergeCell ref="B2:M2"/>
  </mergeCells>
  <printOptions/>
  <pageMargins left="0" right="0" top="0.1968503937007874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2021-04-15T07:04:47Z</cp:lastPrinted>
  <dcterms:created xsi:type="dcterms:W3CDTF">1996-11-27T10:00:04Z</dcterms:created>
  <dcterms:modified xsi:type="dcterms:W3CDTF">2022-01-07T11:07:16Z</dcterms:modified>
  <cp:category/>
  <cp:version/>
  <cp:contentType/>
  <cp:contentStatus/>
</cp:coreProperties>
</file>