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580" tabRatio="483" activeTab="0"/>
  </bookViews>
  <sheets>
    <sheet name="Resultado" sheetId="1" r:id="rId1"/>
    <sheet name="Datuak" sheetId="2" r:id="rId2"/>
  </sheets>
  <definedNames>
    <definedName name="_xlnm.Print_Area" localSheetId="0">'Resultado'!$B$1:$E$110</definedName>
    <definedName name="_xlnm.Print_Titles" localSheetId="1">'Datuak'!$1:$1</definedName>
  </definedNames>
  <calcPr fullCalcOnLoad="1"/>
</workbook>
</file>

<file path=xl/sharedStrings.xml><?xml version="1.0" encoding="utf-8"?>
<sst xmlns="http://schemas.openxmlformats.org/spreadsheetml/2006/main" count="8152" uniqueCount="2827">
  <si>
    <t>(65)</t>
  </si>
  <si>
    <t>(62)</t>
  </si>
  <si>
    <t>(63)</t>
  </si>
  <si>
    <t>(676)</t>
  </si>
  <si>
    <t>(68)</t>
  </si>
  <si>
    <t>Akt/Pas</t>
  </si>
  <si>
    <t>1 digito</t>
  </si>
  <si>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</si>
  <si>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</si>
  <si>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</si>
  <si>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</si>
  <si>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</si>
  <si>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</si>
  <si>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</si>
  <si>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</si>
  <si>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</si>
  <si>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ZOR
urtea-1</t>
  </si>
  <si>
    <t>HARTZEKO
urtea-1</t>
  </si>
  <si>
    <t>Buk. Saldoa
urtea-1</t>
  </si>
  <si>
    <t>(678)</t>
  </si>
  <si>
    <t>(663)</t>
  </si>
  <si>
    <t>LERROA</t>
  </si>
  <si>
    <t>Kontuak/
Cuentas</t>
  </si>
  <si>
    <t>1. Zerga bidezko sarrerak / Ingresos tributarios</t>
  </si>
  <si>
    <t>720, 721, 722, 728, 73</t>
  </si>
  <si>
    <t>a) Zergak / Impuestos</t>
  </si>
  <si>
    <t>740</t>
  </si>
  <si>
    <t>b) Tasak / Tasas</t>
  </si>
  <si>
    <t>744, 749</t>
  </si>
  <si>
    <t>c) Zerga bidezko beste sarrera batzuk /
Otros ingresos tributarios</t>
  </si>
  <si>
    <t>2. Jasotako transferentziak eta diru-laguntzak /
Transferencias y subvenciones recibidas</t>
  </si>
  <si>
    <t>a) Ekitaldikoak  / Del ejercicio</t>
  </si>
  <si>
    <t>751</t>
  </si>
  <si>
    <t>a.1) Ekitaldiko gastuak finantzatzeko jasotako 
diru-laguntzak / Subvenciones recibidas para financiar
gastos del ejercicio</t>
  </si>
  <si>
    <t>750</t>
  </si>
  <si>
    <t>a.2) Transferentziak / Transferencias</t>
  </si>
  <si>
    <t>752</t>
  </si>
  <si>
    <t>a.3) Ondare-elementu baten finantziazio zehatza
adierazten ez duten pasiboak kitatzeko jasotako
diru-laguntzak / Subvenciones recibidas para
cancelación de pasivos que no supongan financiación
específica de un elemento patrimonial</t>
  </si>
  <si>
    <t>7530</t>
  </si>
  <si>
    <t>b) Ibilgetu ez-finantzarioarentzako jasotako diru-
laguntzak egoztea / Imputación de subvenciones para el
inmovilizado no financiero</t>
  </si>
  <si>
    <t>754</t>
  </si>
  <si>
    <t>c) Aktibo korronteetarako eta beste batzuetarako 
jasotako diru-laguntzen egoztea / Imputación de
subvenciones para activos corrientes y otras</t>
  </si>
  <si>
    <t>3. Salmenta garbiak eta zerbitzu-emateak /
Ventas netas y prestaciones de servicios</t>
  </si>
  <si>
    <t>700, 701, 702, 703, 704
(706), (708), (709)</t>
  </si>
  <si>
    <t>a) Salmenta garbiak / Ventas netas</t>
  </si>
  <si>
    <t>741, 705</t>
  </si>
  <si>
    <t>b) Zerbitzu-ematea / Prestación de servicios</t>
  </si>
  <si>
    <t>707</t>
  </si>
  <si>
    <t>c) Beste erakunde batzuentzat erositako edo eraikitako
aktiboengatiko sarreren egoztea / Imputación de ingresos
por activos constituidos o adquiridos para otras entidades</t>
  </si>
  <si>
    <t>71*, 7930, 7937, 
(6930), (6937)</t>
  </si>
  <si>
    <t>4. Amaituta dauden eta produzitzen ari diren
produktuen izakinen aldaketak eta balio-narriadura /
Variación de existencias de productos terminados
y en curso de fabricación y deterioro de valor</t>
  </si>
  <si>
    <t>780, 781, 782, 783</t>
  </si>
  <si>
    <t>5. Erakundeak bere ibilgetuarentzat egindako lanak /
Trabajos realizados por la entidad para su inmovilizado</t>
  </si>
  <si>
    <t>776, 777</t>
  </si>
  <si>
    <t>6. Gestio arrunteko beste sarrera batzuk /
Otros ingresos de gestión ordinaria</t>
  </si>
  <si>
    <t>795</t>
  </si>
  <si>
    <t>7. Hornidura-soberakinak / Excesos de provisiones</t>
  </si>
  <si>
    <t>A) GESTIO ARRUNTEKO SARRERA GUZTIAK /
TOTAL INGRESOS DE GESTIÓN ORDINARIA (1+2+3+4+5+6+7)</t>
  </si>
  <si>
    <t>8. Langileek eragindako gastuak / Gastos de personal</t>
  </si>
  <si>
    <t>(640), (641)</t>
  </si>
  <si>
    <t>a) Soldatak, lansariak eta parekoak /
Sueldos, salarios y asimilados</t>
  </si>
  <si>
    <t>(642), (643), (645), (649)</t>
  </si>
  <si>
    <t>b) Karga sozialak / Cargas sociales</t>
  </si>
  <si>
    <t>9. Egindako trasnsferentziak eta emandako diru-
laguntzak / Transferencias y subvenciones concedidas</t>
  </si>
  <si>
    <t>10. Hornidurak / Aprovisionamientos</t>
  </si>
  <si>
    <t>(600), (601), (602), (605),
(607), 606, 608, 609, 61*</t>
  </si>
  <si>
    <t>a) Salgaien eta beste hornidura batzuen kontsumoa /
Consumo de mercaderías y otros aprovisionamientos</t>
  </si>
  <si>
    <t>(6931), (6932), (6933),
7931, 7932, 7933</t>
  </si>
  <si>
    <t>b) Salgaien, lehengaien eta beste hornidura batzuen balio-
narriadura / Deterioro de valor de mercaderías, materias
primas y otros aprovisionamientos</t>
  </si>
  <si>
    <t>11. Gestio arrunteko beste gastu batzuk / 
Otros gastos de gestión ordinaria</t>
  </si>
  <si>
    <t>a) Hornidurak eta kanpoko zerbitzuak /
Suministros y servicios exteriores</t>
  </si>
  <si>
    <t>b) Zergak / Tributos</t>
  </si>
  <si>
    <t>c) Bestelakoak / Otros</t>
  </si>
  <si>
    <t>B) GESTIO ARRUNTEKO GASTU GUZTIAK /
TOTAL DE GASTOS DE GESTIÓN ORDINARIA (8+9+10+11+12)</t>
  </si>
  <si>
    <t>I Gestio arruntaren emaitza (aurrezkiak edo desaurrezkiak) / 
Resultado (Ahorro o desahorro) de la gestión ordinaria (A+B)</t>
  </si>
  <si>
    <t>13. Ibilgetu ez-finantzarioaren eta aktibo salgarrien
balio-mnarriadura eta inorenganatzeagatiko emaitzak / 
Deterioro de valor y resultados por enajenación del 
inmovilizado no financiero y activos en estado de venta</t>
  </si>
  <si>
    <t>(690), (691), (692), (6938),
790, 791, 792, 799, 7938</t>
  </si>
  <si>
    <t>a) Balio-narriadura / 
Deterioro de valor - Reversión del deterioro aplicado</t>
  </si>
  <si>
    <t>770, 771, 772, 774, (670)
(671), (672), (674)</t>
  </si>
  <si>
    <t>b) Bajak eta inorenganatzeak / Bajas y enajenaciones</t>
  </si>
  <si>
    <t>c) Ibilgetu ez-finantzarioarentzako jasotako diru-laguntzen egoztea / 
Imputación de subvenciones para el inmovilizado no financiero</t>
  </si>
  <si>
    <t>14. Arruntak ez diren beste partida batzuk /
Otras partidas no ordinarias</t>
  </si>
  <si>
    <t>773, 778</t>
  </si>
  <si>
    <t>a) Ekitaldi itxietako itzulketak eta obligazio baliogabetuak /
Reintegros de ejercicios cerrados y obligaciones anuladas</t>
  </si>
  <si>
    <t>b) Ekitaldi itxietako eskubideak baliogabetzearen galerak /
Pérdidas por anulación de derechos de ejercicios cerrados</t>
  </si>
  <si>
    <t>II. Eragiketa ez-finantzarioen emaitza /
Resultado de las operaciones no financieras (I+13+14)</t>
  </si>
  <si>
    <t>15. Sarrera finantzarioak / Ingresos financieros</t>
  </si>
  <si>
    <t>a) Ondare-tresnetako partaidetzetatik datozenak /
De participaciones en instrumentos de patrimonio</t>
  </si>
  <si>
    <t>7630</t>
  </si>
  <si>
    <t>a.1) Taldeko erakundeetan talde anitzetan eta elkartuetan / 
En entidades del grupo, multigupo y asociadas</t>
  </si>
  <si>
    <t>760</t>
  </si>
  <si>
    <t>a.2) Beste erakunde batzuetan / En otras entidades</t>
  </si>
  <si>
    <t>b) Negozia daitezkeen baloreetatik eta kredituetatik
datozenak / De valores negociables y de créditos</t>
  </si>
  <si>
    <t>7631, 7632</t>
  </si>
  <si>
    <t>b.1) Taldeko erakundeetan, talde anitzetan eta elkartuetan / 
En entidades del grupo, multigrupo y asociadas</t>
  </si>
  <si>
    <t>761, 762, 769, 764504,
(664504)</t>
  </si>
  <si>
    <t>b.2) Bestelakoak / Otros</t>
  </si>
  <si>
    <t>755, 756</t>
  </si>
  <si>
    <t>c) Gastu finantzarioak finantzatzeko diru-laguntzak eta
eragilketa finantzarioen ekitaldiari egoztea /
Subvenciones para financiar gastos financieros e 
imputación al ejercicio de operaciones financieras</t>
  </si>
  <si>
    <t>16. Gastu finantzarioak / Gastos financieros</t>
  </si>
  <si>
    <t>a) Taldeko erakundekin, talde anitzekin eta elkartuekin
zorrak izategatik / Por deudas con entidades del grupo,
multigrupo y asociadas</t>
  </si>
  <si>
    <t>(660), (661), (662), (669)
764501, (664501)</t>
  </si>
  <si>
    <t>b) Bestelakoak / Otros</t>
  </si>
  <si>
    <t>784, 785, 786, 787</t>
  </si>
  <si>
    <t>17. Aktiboari egotzitako gastu finantzarioak /
Gastos financieros imputados al activo</t>
  </si>
  <si>
    <t>18. Arrazoizko balioaren aldaketak ektibo eta pasibo finantzarioetan / 
Variación del valor razonable en activos y pasivos financieros</t>
  </si>
  <si>
    <t>7646, (6646), 764509, 
(664509)</t>
  </si>
  <si>
    <t>a) Finantza-deribatuak / Derivados financieros</t>
  </si>
  <si>
    <t>7640, 7642, 764502, 764503
(6640), (6642), (664502), 
(664503)</t>
  </si>
  <si>
    <t>b) Arrazoizko balioko beste aktibo eta pasibo batzuk,
emaitzei egotzita / Otros activos y pasivos a valor
razonable con imputación en resultados</t>
  </si>
  <si>
    <t>7641, (6641)</t>
  </si>
  <si>
    <t>c) Aktibo finantzario salgarriengatik ekitaldiko emaitzara
egoztea / Imputación al resultado del ejercicio por activos
financieros disponibles para la venta</t>
  </si>
  <si>
    <t>768, (668)</t>
  </si>
  <si>
    <t>19. Kanbio-diferentziak / Diferencias de cambio</t>
  </si>
  <si>
    <t>20. Balioaren narriadura, bajak eta aktibo eta pasibo
finantzarioak inorenganatzea / Deterioro de valor, 
bajas y enajenaciones de activos y pasivos financieros</t>
  </si>
  <si>
    <t>7960, 7961, 7962, 7963,
7965, 766, (6960), (6961),
(6962), (6963), (6965), 
(666), 7970, (6970), (6670)</t>
  </si>
  <si>
    <t>a) Taldeko erakundeetan, talde anitzetan eta elkartuetan /
De entidades del grupo, multigrupo y asociadas</t>
  </si>
  <si>
    <t>765, 7966, 7971, (665),
(6671), (6964), (6966)
(6971)</t>
  </si>
  <si>
    <t>III Eragiketa finantzarioen emaitza /
Resultado de las operaciones financieras (15+16+17+18+19+20)</t>
  </si>
  <si>
    <t>IV Ekitadiko emaitza (aurrezkia eta desaurrrezkia) garbia / 
Resultado (ahorro o desahorro) neto del ejercicio (II+III)</t>
  </si>
  <si>
    <t>12. Ibilgetuaren amortizazioa /
Amortización del inmovilizado</t>
  </si>
  <si>
    <t>Deskribapena</t>
  </si>
  <si>
    <t>(Euroak / Euros)</t>
  </si>
  <si>
    <t>Si las celdas no se rellenan automáticamente pulsar las teclas: Control+Alt+F9</t>
  </si>
  <si>
    <t>01/00/2022</t>
  </si>
  <si>
    <t>31/03/2022</t>
  </si>
  <si>
    <t>2022/00/01</t>
  </si>
  <si>
    <t>2022/03/31</t>
  </si>
  <si>
    <t>01/01/2021</t>
  </si>
  <si>
    <t>31/12/2021</t>
  </si>
  <si>
    <t>2021/01/01</t>
  </si>
  <si>
    <t>2021/12/31</t>
  </si>
  <si>
    <t>25/04/2022</t>
  </si>
  <si>
    <t>2022/04/25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</si>
  <si>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</si>
  <si>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</si>
  <si>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</si>
  <si>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</si>
  <si>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</si>
  <si>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</si>
  <si>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</si>
  <si>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</si>
  <si>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</si>
  <si>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</si>
  <si>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</si>
  <si>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</si>
  <si>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</si>
  <si>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</si>
  <si>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</si>
  <si>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</si>
  <si>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</si>
  <si>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</si>
  <si>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</si>
  <si>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</si>
  <si>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</si>
  <si>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</si>
  <si>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</si>
  <si>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</si>
  <si>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</si>
  <si>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</si>
  <si>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</si>
  <si>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</si>
  <si>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</si>
  <si>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</si>
  <si>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</si>
  <si>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</si>
  <si>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</si>
  <si>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</si>
  <si>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</si>
  <si>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</si>
  <si>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</si>
  <si>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</si>
  <si>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</si>
  <si>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</si>
  <si>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</si>
  <si>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</si>
  <si>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</si>
  <si>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</si>
  <si>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</si>
  <si>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</si>
  <si>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</si>
  <si>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</si>
  <si>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</si>
  <si>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</si>
  <si>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</si>
  <si>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</si>
  <si>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</si>
  <si>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</si>
  <si>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</si>
  <si>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</si>
  <si>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</si>
  <si>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</si>
  <si>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</si>
  <si>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</si>
  <si>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</si>
  <si>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2023</t>
  </si>
  <si>
    <t>0101</t>
  </si>
  <si>
    <t>PTO.GTOS.EJ.POST.CDTOS.INIC.AñO 2024</t>
  </si>
  <si>
    <t>0102</t>
  </si>
  <si>
    <t>PTO.GTOS.EJ.POST.CDTOS.INIC.AñO 2025</t>
  </si>
  <si>
    <t>0103</t>
  </si>
  <si>
    <t>P.GTOS.EJ.POST.CTOS.INIC.AñO 2026 Y POS.</t>
  </si>
  <si>
    <t>011</t>
  </si>
  <si>
    <t>0110</t>
  </si>
  <si>
    <t>PTO.GTOS.EJ.POST.CDTOS.DEFIN.AñO 2023</t>
  </si>
  <si>
    <t>0111</t>
  </si>
  <si>
    <t>PTO.GTOS.EJ.POST.CDTOS.DEFIN.AñO 2024</t>
  </si>
  <si>
    <t>0112</t>
  </si>
  <si>
    <t>PTO.GTOS.EJ.POST.CDTOS.DEFIN.AñO 2025</t>
  </si>
  <si>
    <t>0113</t>
  </si>
  <si>
    <t>P.GTOS.E.POST.CTOS.DEF.AñO 2026 Y POS.</t>
  </si>
  <si>
    <t>012</t>
  </si>
  <si>
    <t>0120</t>
  </si>
  <si>
    <t>RETENCION CTOS.EJERC.POST.AñO 2023</t>
  </si>
  <si>
    <t>0121</t>
  </si>
  <si>
    <t>RETENCION CTOS.EJERC.POST.AñO 2024</t>
  </si>
  <si>
    <t>0122</t>
  </si>
  <si>
    <t>RETENCION CTOS.EJERC.POST.AñO 2025</t>
  </si>
  <si>
    <t>0123</t>
  </si>
  <si>
    <t>RETENCION CTOS.EJ.POST.AñO 2026 Y POST.</t>
  </si>
  <si>
    <t>013</t>
  </si>
  <si>
    <t>0130</t>
  </si>
  <si>
    <t>MODIFICAC.CTOS.EJERC.POS.AñO 2023</t>
  </si>
  <si>
    <t>0131</t>
  </si>
  <si>
    <t>MODIFICAC.CTOS.EJERC.POS.AñO 2024</t>
  </si>
  <si>
    <t>0132</t>
  </si>
  <si>
    <t>MODIFICAC.CTOS.EJERC.POS.AñO 2025</t>
  </si>
  <si>
    <t>0133</t>
  </si>
  <si>
    <t>MODIFICAC.CTOS.EJ.POS.AñO 2026 Y POST.</t>
  </si>
  <si>
    <t>014</t>
  </si>
  <si>
    <t>0140</t>
  </si>
  <si>
    <t>AUTORZ.DE GTOS DE EJ. POSTER.AñO 2023</t>
  </si>
  <si>
    <t>0141</t>
  </si>
  <si>
    <t>AUTORZ.DE GTOS DE EJ. POSTER.AñO 2024</t>
  </si>
  <si>
    <t>0142</t>
  </si>
  <si>
    <t>AUTORZ.DE GTOS DE EJ. POSTER.AñO 2025</t>
  </si>
  <si>
    <t>0143</t>
  </si>
  <si>
    <t>AUTORZ.GTOS EJ.POST.AñO 2026 Y POST.</t>
  </si>
  <si>
    <t>015</t>
  </si>
  <si>
    <t>0150</t>
  </si>
  <si>
    <t>GTOS. COMPROM. DE EJ. POSTER.AñO 2023</t>
  </si>
  <si>
    <t>0151</t>
  </si>
  <si>
    <t>GTOS. COMPROM. DE EJ. POSTER.AñO 2024</t>
  </si>
  <si>
    <t>0152</t>
  </si>
  <si>
    <t>GTOS. COMPROM. DE EJ. POSTER.AñO 2025</t>
  </si>
  <si>
    <t>0153</t>
  </si>
  <si>
    <t>GTOS.COMPROM.EJ.POSTER.AñO 2026 Y POST.</t>
  </si>
  <si>
    <t>016</t>
  </si>
  <si>
    <t>0160</t>
  </si>
  <si>
    <t>ING. COMPROM.EJERC.POST.AñO 2023</t>
  </si>
  <si>
    <t>0161</t>
  </si>
  <si>
    <t>ING. COMPROM.EJERC.POST.AñO 2024</t>
  </si>
  <si>
    <t>0162</t>
  </si>
  <si>
    <t>ING. COMPROM.EJERC.POST.AñO 2025</t>
  </si>
  <si>
    <t>0163</t>
  </si>
  <si>
    <t>ING.COMPROM.EJ.POST.AñO 2026 Y POST.</t>
  </si>
  <si>
    <t>017</t>
  </si>
  <si>
    <t>0170</t>
  </si>
  <si>
    <t>COMPROM. DE ING.EJERC.POST.AñO 2023</t>
  </si>
  <si>
    <t>0171</t>
  </si>
  <si>
    <t>COMPROM. DE ING.EJERC.POST.AñO 2024</t>
  </si>
  <si>
    <t>0172</t>
  </si>
  <si>
    <t>COMPROM. DE ING.EJERC.POST.AñO 2025</t>
  </si>
  <si>
    <t>0173</t>
  </si>
  <si>
    <t>COMPROM.ING.EJ.POST.AñO 2026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</si>
  <si>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</si>
  <si>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</si>
  <si>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</si>
  <si>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</si>
  <si>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</si>
  <si>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</si>
  <si>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</si>
  <si>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</si>
  <si>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</si>
  <si>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</si>
  <si>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</si>
  <si>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</si>
  <si>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</si>
  <si>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</si>
  <si>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</si>
  <si>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</si>
  <si>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</si>
  <si>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</si>
  <si>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</si>
  <si>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</si>
  <si>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</si>
  <si>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</si>
  <si>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</si>
  <si>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</si>
  <si>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</si>
  <si>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</si>
  <si>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040001</t>
  </si>
  <si>
    <t>CTO.DISPONIBLE.B.SABADELL 0001429553</t>
  </si>
  <si>
    <t>040003</t>
  </si>
  <si>
    <t>CREDITO DISPONIBLE.KUTXABANK 3910394085</t>
  </si>
  <si>
    <t>040005</t>
  </si>
  <si>
    <t>CREDITO DISPONIBLE.BBVA 0101500905</t>
  </si>
  <si>
    <t>040006</t>
  </si>
  <si>
    <t>CREDITO DISPONIBLE.C.LABORAL 4504108251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</si>
  <si>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</si>
  <si>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</si>
  <si>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</si>
  <si>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</si>
  <si>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</si>
  <si>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</si>
  <si>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041001</t>
  </si>
  <si>
    <t>CTO.DISPUESTO. B.SABADELL 0001429553</t>
  </si>
  <si>
    <t>041003</t>
  </si>
  <si>
    <t>CREDITO DISPUESTO.KUTXABANK 3910394085</t>
  </si>
  <si>
    <t>041005</t>
  </si>
  <si>
    <t>CREDITO DISPUESTO.BBVA 0101500905</t>
  </si>
  <si>
    <t>041006</t>
  </si>
  <si>
    <t>CREDITO DISPUESTO.C.LABORAL 4504108251</t>
  </si>
  <si>
    <t>041017</t>
  </si>
  <si>
    <t>CREDITO DISPUESTO.KUTXABANK 3910367821</t>
  </si>
  <si>
    <t>045</t>
  </si>
  <si>
    <t>0450</t>
  </si>
  <si>
    <t>045000</t>
  </si>
  <si>
    <t>POLIZA CTA.CTO. BBVA 0101500882</t>
  </si>
  <si>
    <t>045001</t>
  </si>
  <si>
    <t>POLIZA CTA.CTO.B.SABADELL 27159761219</t>
  </si>
  <si>
    <t>045003</t>
  </si>
  <si>
    <t>POLIZA CTA.CTO. KUTXABANK 3910394085</t>
  </si>
  <si>
    <t>045005</t>
  </si>
  <si>
    <t>POLIZA CTA.CTO. BBVA 0101500905</t>
  </si>
  <si>
    <t>045006</t>
  </si>
  <si>
    <t>POLIZA CTA.CTO. C.LABORAL 4504108251</t>
  </si>
  <si>
    <t>045017</t>
  </si>
  <si>
    <t>POLIZA CTA.CTO. KUTXABANK 3910367821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</si>
  <si>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</si>
  <si>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</si>
  <si>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</si>
  <si>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</si>
  <si>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</si>
  <si>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</si>
  <si>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</si>
  <si>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</si>
  <si>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</si>
  <si>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</si>
  <si>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</si>
  <si>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</si>
  <si>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</si>
  <si>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</si>
  <si>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</si>
  <si>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</si>
  <si>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</si>
  <si>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</si>
  <si>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</si>
  <si>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</si>
  <si>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</si>
  <si>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</si>
  <si>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</si>
  <si>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</si>
  <si>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</si>
  <si>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</si>
  <si>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</si>
  <si>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</si>
  <si>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</si>
  <si>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</si>
  <si>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</si>
  <si>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</si>
  <si>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</si>
  <si>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</si>
  <si>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</si>
  <si>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VAL.GTIA.DEF.GOBERNANZA</t>
  </si>
  <si>
    <t>060016</t>
  </si>
  <si>
    <t>VAL.GTIA.DEF.PROM.ECONOMICA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</si>
  <si>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</si>
  <si>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</si>
  <si>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</si>
  <si>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</si>
  <si>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</si>
  <si>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</si>
  <si>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</si>
  <si>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</si>
  <si>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</si>
  <si>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</si>
  <si>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</si>
  <si>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</si>
  <si>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</si>
  <si>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</si>
  <si>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</si>
  <si>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</si>
  <si>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</si>
  <si>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</si>
  <si>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</si>
  <si>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</si>
  <si>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</si>
  <si>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</si>
  <si>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</si>
  <si>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</si>
  <si>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</si>
  <si>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</si>
  <si>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</si>
  <si>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</si>
  <si>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</si>
  <si>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</si>
  <si>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</si>
  <si>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</si>
  <si>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</si>
  <si>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</si>
  <si>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</si>
  <si>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</si>
  <si>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</si>
  <si>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</si>
  <si>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</si>
  <si>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</si>
  <si>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</si>
  <si>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</si>
  <si>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</si>
  <si>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</si>
  <si>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</si>
  <si>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</si>
  <si>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</si>
  <si>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</si>
  <si>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</si>
  <si>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</si>
  <si>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</si>
  <si>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</si>
  <si>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</si>
  <si>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</si>
  <si>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</si>
  <si>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</si>
  <si>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060053</t>
  </si>
  <si>
    <t>VAL.GTIA.DEF.PROY.ESTRATEGICOS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</si>
  <si>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</si>
  <si>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</si>
  <si>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</si>
  <si>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</si>
  <si>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</si>
  <si>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</si>
  <si>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</si>
  <si>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</si>
  <si>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</si>
  <si>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</si>
  <si>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</si>
  <si>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</si>
  <si>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</si>
  <si>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</si>
  <si>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</si>
  <si>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</si>
  <si>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</si>
  <si>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</si>
  <si>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</t>
  </si>
  <si>
    <t>065016</t>
  </si>
  <si>
    <t>DEP.VAL.GTIA.DEF.PROM.ECONOMICA</t>
  </si>
  <si>
    <t>065017</t>
  </si>
  <si>
    <t>DEP.VAL.GTIA.DEF.INF.VIARIAS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</si>
  <si>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</si>
  <si>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</si>
  <si>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</si>
  <si>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</si>
  <si>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</si>
  <si>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</si>
  <si>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</si>
  <si>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</si>
  <si>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</si>
  <si>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</si>
  <si>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</si>
  <si>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 TERRITORIO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</si>
  <si>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</si>
  <si>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</si>
  <si>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</si>
  <si>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</si>
  <si>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</si>
  <si>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</si>
  <si>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</si>
  <si>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</si>
  <si>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</si>
  <si>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DEP.VAL.GTIA.DEF.MEDIO AMBIENTE</t>
  </si>
  <si>
    <t>065029</t>
  </si>
  <si>
    <t>DEP.VAL.GTIA.DEF.POLITICAS SOCIALES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</si>
  <si>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</si>
  <si>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</si>
  <si>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</si>
  <si>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</si>
  <si>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</si>
  <si>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</si>
  <si>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</si>
  <si>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</si>
  <si>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</si>
  <si>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</si>
  <si>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</si>
  <si>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</si>
  <si>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</si>
  <si>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</si>
  <si>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</si>
  <si>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DEP.VAL.GTIA.PROV.MOVIL.ORDEN.TERRITORIO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</si>
  <si>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</si>
  <si>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</si>
  <si>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</si>
  <si>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</si>
  <si>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</si>
  <si>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</si>
  <si>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</si>
  <si>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</si>
  <si>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</si>
  <si>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DEPOSITAN.DOC.EN GARANTIA DEV.IVA</t>
  </si>
  <si>
    <t>065051</t>
  </si>
  <si>
    <t>DEP.VAL.GTIA.PROV.POLITICAS SOCIALES</t>
  </si>
  <si>
    <t>065052</t>
  </si>
  <si>
    <t>DEPOSITANTES DE VALORES EN EJECUCION</t>
  </si>
  <si>
    <t>065053</t>
  </si>
  <si>
    <t>DEP.VAL.GTIA.DEF.PROYECTOS ESTRATEGICOS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</si>
  <si>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</si>
  <si>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</si>
  <si>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</si>
  <si>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</si>
  <si>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</si>
  <si>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</si>
  <si>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</si>
  <si>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</si>
  <si>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</si>
  <si>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</si>
  <si>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</si>
  <si>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</si>
  <si>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</si>
  <si>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</si>
  <si>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</si>
  <si>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</si>
  <si>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</si>
  <si>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</si>
  <si>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</si>
  <si>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</si>
  <si>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</si>
  <si>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</si>
  <si>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</si>
  <si>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</si>
  <si>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</si>
  <si>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</si>
  <si>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</si>
  <si>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</si>
  <si>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</si>
  <si>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</si>
  <si>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</si>
  <si>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</si>
  <si>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</si>
  <si>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</si>
  <si>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</si>
  <si>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</si>
  <si>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</si>
  <si>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</si>
  <si>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</si>
  <si>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</si>
  <si>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</si>
  <si>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</si>
  <si>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</si>
  <si>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</si>
  <si>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</si>
  <si>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</si>
  <si>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</si>
  <si>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</si>
  <si>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</si>
  <si>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</si>
  <si>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</si>
  <si>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</si>
  <si>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</si>
  <si>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</si>
  <si>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</si>
  <si>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</si>
  <si>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</si>
  <si>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</si>
  <si>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</si>
  <si>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</si>
  <si>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</si>
  <si>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</si>
  <si>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</si>
  <si>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</si>
  <si>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</si>
  <si>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</si>
  <si>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</si>
  <si>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</si>
  <si>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</si>
  <si>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</si>
  <si>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</si>
  <si>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</si>
  <si>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</si>
  <si>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</si>
  <si>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</si>
  <si>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120032</t>
  </si>
  <si>
    <t>RESULTADOS AñO 2017</t>
  </si>
  <si>
    <t>120033</t>
  </si>
  <si>
    <t>RESULTADOS AñO 2018</t>
  </si>
  <si>
    <t>120034</t>
  </si>
  <si>
    <t>RESULTADOS AñO 2019</t>
  </si>
  <si>
    <t>120035</t>
  </si>
  <si>
    <t>RESULTADOS AñO 2020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</si>
  <si>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</si>
  <si>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</si>
  <si>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</si>
  <si>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</si>
  <si>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</si>
  <si>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</si>
  <si>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</si>
  <si>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</si>
  <si>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</si>
  <si>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</si>
  <si>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</si>
  <si>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</si>
  <si>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</si>
  <si>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</si>
  <si>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</si>
  <si>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</si>
  <si>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</si>
  <si>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</si>
  <si>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</si>
  <si>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</si>
  <si>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</si>
  <si>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</si>
  <si>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</si>
  <si>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</si>
  <si>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</si>
  <si>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</si>
  <si>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</si>
  <si>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</si>
  <si>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</si>
  <si>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</si>
  <si>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</si>
  <si>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</si>
  <si>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</si>
  <si>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170003</t>
  </si>
  <si>
    <t>PRESTAMOS L/P. LABORAL KUTXA 4504613838</t>
  </si>
  <si>
    <t>170004</t>
  </si>
  <si>
    <t>PRESTAMOS L/P. SABADELL 807571653388</t>
  </si>
  <si>
    <t>170005</t>
  </si>
  <si>
    <t>PRESTAMOS L/P. TRIODOS BANK 3000080077</t>
  </si>
  <si>
    <t>170006</t>
  </si>
  <si>
    <t>PRESTAMOS L/P. B.SABADELL 807732146937</t>
  </si>
  <si>
    <t>170007</t>
  </si>
  <si>
    <t>PRESTAMOS L/P. ABANCA 000159-8</t>
  </si>
  <si>
    <t>170008</t>
  </si>
  <si>
    <t>PRESTAMOS L/P. C.R.NAVARRA 4417406651</t>
  </si>
  <si>
    <t>170009</t>
  </si>
  <si>
    <t>PRESTAMOS L/P. BANKINTER 9433510003722</t>
  </si>
  <si>
    <t>170010</t>
  </si>
  <si>
    <t>PRESTAMOS L/P. CAIXABANK. 0275584-17</t>
  </si>
  <si>
    <t>170015</t>
  </si>
  <si>
    <t>PRESTAMOS L/P. KUTXABANK 8525142327</t>
  </si>
  <si>
    <t>170020</t>
  </si>
  <si>
    <t>PRESTAMOS L/P. BBVA 0830000037</t>
  </si>
  <si>
    <t>170021</t>
  </si>
  <si>
    <t>PRESTAMOS L/P. BBVA 1600015775</t>
  </si>
  <si>
    <t>170022</t>
  </si>
  <si>
    <t>PRESTAMOS L/P. B.SABADELL 807533780413</t>
  </si>
  <si>
    <t>170023</t>
  </si>
  <si>
    <t>PRESTAMOS L/P. KUTXABANK 8525824175</t>
  </si>
  <si>
    <t>170024</t>
  </si>
  <si>
    <t>PRESTAMOS L/P. ABANCA 000157-2</t>
  </si>
  <si>
    <t>1701</t>
  </si>
  <si>
    <t>170101</t>
  </si>
  <si>
    <t>PRESTAMOS L/P. B.E.I. 2007</t>
  </si>
  <si>
    <t>1702</t>
  </si>
  <si>
    <t>170200</t>
  </si>
  <si>
    <t>PTMOS.L/P C/CTO. BBVA 0101500882</t>
  </si>
  <si>
    <t>170201</t>
  </si>
  <si>
    <t>PTMOS.L/P C/CTO.B.SABAD.0001429553</t>
  </si>
  <si>
    <t>170203</t>
  </si>
  <si>
    <t>PTMOS.L/P C/CTO. KUTXABANK 3910394085</t>
  </si>
  <si>
    <t>170205</t>
  </si>
  <si>
    <t>PTMOS.L/P C/CTO. BBVA 0101500905</t>
  </si>
  <si>
    <t>170206</t>
  </si>
  <si>
    <t>PTMOS.L/P C/CTO.C.LABORAL 4504108251</t>
  </si>
  <si>
    <t>170217</t>
  </si>
  <si>
    <t>PTMOS.L/P C/CTO.KUTXABANK 3910367821</t>
  </si>
  <si>
    <t>1703</t>
  </si>
  <si>
    <t>170315</t>
  </si>
  <si>
    <t>PREST.L/P.KUTXABANK 8525142327.NO PRESU.</t>
  </si>
  <si>
    <t>171</t>
  </si>
  <si>
    <t>1710</t>
  </si>
  <si>
    <t>PTMOS.L/P GOBIERNO VASCO-ACDO.INT.2013</t>
  </si>
  <si>
    <t>173</t>
  </si>
  <si>
    <t>1730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</si>
  <si>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</si>
  <si>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</si>
  <si>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</si>
  <si>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</si>
  <si>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</si>
  <si>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</si>
  <si>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</si>
  <si>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</si>
  <si>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</si>
  <si>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</si>
  <si>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</si>
  <si>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</si>
  <si>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</si>
  <si>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</si>
  <si>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</si>
  <si>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</si>
  <si>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</si>
  <si>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</si>
  <si>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</si>
  <si>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</si>
  <si>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</si>
  <si>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</si>
  <si>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</si>
  <si>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</si>
  <si>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</si>
  <si>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</si>
  <si>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</si>
  <si>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</si>
  <si>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</si>
  <si>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</si>
  <si>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</si>
  <si>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</si>
  <si>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</si>
  <si>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</si>
  <si>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</si>
  <si>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</si>
  <si>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</si>
  <si>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</si>
  <si>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</si>
  <si>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</si>
  <si>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</si>
  <si>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</si>
  <si>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</si>
  <si>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</si>
  <si>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</si>
  <si>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</si>
  <si>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</si>
  <si>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</si>
  <si>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</si>
  <si>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</si>
  <si>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</si>
  <si>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</si>
  <si>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</si>
  <si>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</si>
  <si>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</si>
  <si>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</si>
  <si>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</si>
  <si>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</si>
  <si>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</si>
  <si>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</si>
  <si>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</si>
  <si>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</si>
  <si>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</si>
  <si>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</si>
  <si>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</si>
  <si>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</si>
  <si>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</si>
  <si>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</si>
  <si>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</si>
  <si>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</si>
  <si>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</si>
  <si>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</si>
  <si>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</si>
  <si>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</si>
  <si>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</si>
  <si>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</si>
  <si>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</si>
  <si>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</si>
  <si>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</si>
  <si>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</si>
  <si>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</si>
  <si>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</si>
  <si>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</si>
  <si>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</si>
  <si>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</si>
  <si>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</si>
  <si>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</si>
  <si>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</si>
  <si>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</si>
  <si>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</si>
  <si>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</si>
  <si>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</si>
  <si>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</si>
  <si>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</si>
  <si>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</si>
  <si>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</si>
  <si>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</si>
  <si>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</si>
  <si>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</si>
  <si>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</si>
  <si>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</si>
  <si>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</si>
  <si>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</si>
  <si>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</si>
  <si>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</si>
  <si>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</si>
  <si>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</si>
  <si>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</si>
  <si>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</si>
  <si>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</si>
  <si>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</si>
  <si>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</si>
  <si>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</si>
  <si>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</si>
  <si>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</si>
  <si>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</si>
  <si>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</si>
  <si>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</si>
  <si>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</si>
  <si>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</si>
  <si>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</si>
  <si>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</si>
  <si>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</si>
  <si>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</si>
  <si>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</si>
  <si>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</si>
  <si>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</si>
  <si>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</si>
  <si>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</si>
  <si>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</si>
  <si>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</si>
  <si>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</si>
  <si>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</si>
  <si>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</si>
  <si>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</si>
  <si>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</si>
  <si>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</si>
  <si>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</si>
  <si>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</si>
  <si>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</si>
  <si>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</si>
  <si>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</si>
  <si>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</si>
  <si>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</si>
  <si>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</si>
  <si>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</si>
  <si>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</si>
  <si>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</si>
  <si>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</si>
  <si>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</si>
  <si>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</si>
  <si>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</si>
  <si>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</si>
  <si>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</si>
  <si>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</si>
  <si>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</si>
  <si>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</si>
  <si>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</si>
  <si>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</si>
  <si>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</si>
  <si>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</si>
  <si>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</si>
  <si>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</si>
  <si>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</si>
  <si>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</si>
  <si>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</si>
  <si>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</si>
  <si>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</si>
  <si>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</si>
  <si>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</si>
  <si>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</si>
  <si>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</si>
  <si>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</si>
  <si>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</si>
  <si>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</si>
  <si>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</si>
  <si>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</si>
  <si>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</si>
  <si>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</si>
  <si>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</si>
  <si>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</si>
  <si>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</si>
  <si>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</si>
  <si>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</si>
  <si>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</si>
  <si>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</si>
  <si>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</si>
  <si>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</si>
  <si>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</si>
  <si>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</si>
  <si>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</si>
  <si>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</si>
  <si>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</si>
  <si>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</si>
  <si>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</si>
  <si>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</si>
  <si>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</si>
  <si>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</si>
  <si>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</si>
  <si>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</si>
  <si>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</si>
  <si>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</si>
  <si>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</si>
  <si>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</si>
  <si>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</si>
  <si>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</si>
  <si>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</si>
  <si>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</si>
  <si>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</si>
  <si>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</si>
  <si>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</si>
  <si>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</si>
  <si>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</si>
  <si>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</si>
  <si>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</si>
  <si>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</si>
  <si>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</si>
  <si>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</si>
  <si>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</si>
  <si>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</si>
  <si>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</si>
  <si>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</si>
  <si>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</si>
  <si>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</si>
  <si>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</si>
  <si>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</si>
  <si>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</si>
  <si>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</si>
  <si>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</si>
  <si>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</si>
  <si>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</si>
  <si>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</si>
  <si>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</si>
  <si>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</si>
  <si>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</si>
  <si>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</si>
  <si>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</si>
  <si>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</si>
  <si>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</si>
  <si>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</si>
  <si>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</si>
  <si>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</si>
  <si>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</si>
  <si>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</si>
  <si>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</si>
  <si>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</si>
  <si>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</si>
  <si>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</si>
  <si>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</si>
  <si>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</si>
  <si>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</si>
  <si>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</si>
  <si>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</si>
  <si>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</si>
  <si>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</si>
  <si>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</si>
  <si>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</si>
  <si>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</si>
  <si>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</si>
  <si>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</si>
  <si>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</si>
  <si>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</si>
  <si>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</si>
  <si>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</si>
  <si>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</si>
  <si>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</si>
  <si>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</si>
  <si>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</si>
  <si>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</si>
  <si>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</si>
  <si>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</si>
  <si>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</si>
  <si>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</si>
  <si>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</si>
  <si>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</si>
  <si>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</si>
  <si>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</si>
  <si>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</si>
  <si>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</si>
  <si>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</si>
  <si>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</si>
  <si>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</si>
  <si>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</si>
  <si>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</si>
  <si>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</si>
  <si>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</si>
  <si>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</si>
  <si>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</si>
  <si>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</si>
  <si>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</si>
  <si>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</si>
  <si>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</si>
  <si>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</si>
  <si>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</si>
  <si>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</si>
  <si>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</si>
  <si>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</si>
  <si>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</si>
  <si>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</si>
  <si>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</si>
  <si>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</si>
  <si>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</si>
  <si>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</si>
  <si>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</si>
  <si>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</si>
  <si>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</si>
  <si>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</si>
  <si>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</si>
  <si>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</si>
  <si>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</si>
  <si>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</si>
  <si>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</si>
  <si>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</si>
  <si>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</si>
  <si>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</si>
  <si>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</si>
  <si>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</si>
  <si>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</si>
  <si>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</si>
  <si>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</si>
  <si>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</si>
  <si>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</si>
  <si>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</si>
  <si>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</si>
  <si>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</si>
  <si>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</si>
  <si>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</si>
  <si>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</si>
  <si>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</si>
  <si>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</si>
  <si>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</si>
  <si>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</si>
  <si>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</si>
  <si>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</si>
  <si>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</si>
  <si>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</si>
  <si>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</si>
  <si>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</si>
  <si>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</si>
  <si>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</si>
  <si>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298</t>
  </si>
  <si>
    <t>2980</t>
  </si>
  <si>
    <t>DET.VAL.CTOS.L/P PARA INSOLVENCIAS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</si>
  <si>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</si>
  <si>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</si>
  <si>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</si>
  <si>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</si>
  <si>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</si>
  <si>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</si>
  <si>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</si>
  <si>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</si>
  <si>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</si>
  <si>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</si>
  <si>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</si>
  <si>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</si>
  <si>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</si>
  <si>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</si>
  <si>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</si>
  <si>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</si>
  <si>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</si>
  <si>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</si>
  <si>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</si>
  <si>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</si>
  <si>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</si>
  <si>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</si>
  <si>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</si>
  <si>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</si>
  <si>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</si>
  <si>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</si>
  <si>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</si>
  <si>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</si>
  <si>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</si>
  <si>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</si>
  <si>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</si>
  <si>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</si>
  <si>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</si>
  <si>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</si>
  <si>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</si>
  <si>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</si>
  <si>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</si>
  <si>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</si>
  <si>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</si>
  <si>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</si>
  <si>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</si>
  <si>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</si>
  <si>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</si>
  <si>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</si>
  <si>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</si>
  <si>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</si>
  <si>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</si>
  <si>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</si>
  <si>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</si>
  <si>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</si>
  <si>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</si>
  <si>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</si>
  <si>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</si>
  <si>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</si>
  <si>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</si>
  <si>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</si>
  <si>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</si>
  <si>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</si>
  <si>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</si>
  <si>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</si>
  <si>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</si>
  <si>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</si>
  <si>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</si>
  <si>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</si>
  <si>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</si>
  <si>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4131</t>
  </si>
  <si>
    <t>ACREED.OPERAC.PTES RESOLUC. DEPENDENCIA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</si>
  <si>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</si>
  <si>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</si>
  <si>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</si>
  <si>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</si>
  <si>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</si>
  <si>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</si>
  <si>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</si>
  <si>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</si>
  <si>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</si>
  <si>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</si>
  <si>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</si>
  <si>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</si>
  <si>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</si>
  <si>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</si>
  <si>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</si>
  <si>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</si>
  <si>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</si>
  <si>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</si>
  <si>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P.ECON.TUR.Y M.RURAL-MEJORAS PTES.MONTES</t>
  </si>
  <si>
    <t>419007</t>
  </si>
  <si>
    <t>INGRESOS CTAS.RESTR.PDTES.REGULARIZAR</t>
  </si>
  <si>
    <t>419008</t>
  </si>
  <si>
    <t>OTROS ACREEDORES NO PRESUP. JUSTIPRECIOS</t>
  </si>
  <si>
    <t>419009</t>
  </si>
  <si>
    <t>OTROS ACREED. NO PRESUP. INDEMNIZACIONES</t>
  </si>
  <si>
    <t>419010</t>
  </si>
  <si>
    <t>OTROS ACR.NO PRES.AYTOS.F.EXT.CONS.COVID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</si>
  <si>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</si>
  <si>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</si>
  <si>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</si>
  <si>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</si>
  <si>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</si>
  <si>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</si>
  <si>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</si>
  <si>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</si>
  <si>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</si>
  <si>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</si>
  <si>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</si>
  <si>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FEAGA-GARANTIA</t>
  </si>
  <si>
    <t>419017</t>
  </si>
  <si>
    <t>AYTOS.ACREED.PACTO ESTADO VIOL.GENERO</t>
  </si>
  <si>
    <t>419018</t>
  </si>
  <si>
    <t>AYTOS.ACREED.COMP.EFECTO IMPL. SII IVA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</si>
  <si>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</si>
  <si>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</si>
  <si>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</si>
  <si>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</si>
  <si>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</si>
  <si>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</si>
  <si>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</si>
  <si>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</si>
  <si>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</si>
  <si>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</si>
  <si>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</si>
  <si>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</si>
  <si>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</si>
  <si>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</si>
  <si>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</si>
  <si>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</si>
  <si>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</si>
  <si>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</si>
  <si>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</si>
  <si>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</si>
  <si>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</si>
  <si>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</si>
  <si>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</si>
  <si>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</si>
  <si>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</si>
  <si>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</si>
  <si>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</si>
  <si>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</si>
  <si>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</si>
  <si>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</si>
  <si>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</si>
  <si>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</si>
  <si>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</si>
  <si>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</si>
  <si>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</si>
  <si>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</si>
  <si>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</si>
  <si>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</si>
  <si>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</si>
  <si>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</si>
  <si>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</si>
  <si>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</si>
  <si>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</si>
  <si>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</si>
  <si>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</si>
  <si>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</si>
  <si>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</si>
  <si>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</si>
  <si>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</si>
  <si>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</si>
  <si>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419314</t>
  </si>
  <si>
    <t>EMBARGOS A FAVOR DE BIZKAIA (CT)</t>
  </si>
  <si>
    <t>419315</t>
  </si>
  <si>
    <t>VENTANILLA ÚNICA IVA - OSS</t>
  </si>
  <si>
    <t>419316</t>
  </si>
  <si>
    <t>EMBARGOS A FAVOR MINISTERIO JUSTICIA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</si>
  <si>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</si>
  <si>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</si>
  <si>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</si>
  <si>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</si>
  <si>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</si>
  <si>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</si>
  <si>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</si>
  <si>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</si>
  <si>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</si>
  <si>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</si>
  <si>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</si>
  <si>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</si>
  <si>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</si>
  <si>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</si>
  <si>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</si>
  <si>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</si>
  <si>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</si>
  <si>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</si>
  <si>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</si>
  <si>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</si>
  <si>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</si>
  <si>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</si>
  <si>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</si>
  <si>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</si>
  <si>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</si>
  <si>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</si>
  <si>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</si>
  <si>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</si>
  <si>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</si>
  <si>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</si>
  <si>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</si>
  <si>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</si>
  <si>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</si>
  <si>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</si>
  <si>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</si>
  <si>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</si>
  <si>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</si>
  <si>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</si>
  <si>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</si>
  <si>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</si>
  <si>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</si>
  <si>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</si>
  <si>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</si>
  <si>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</si>
  <si>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</si>
  <si>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</si>
  <si>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</si>
  <si>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</si>
  <si>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</si>
  <si>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</si>
  <si>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</si>
  <si>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</si>
  <si>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</si>
  <si>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</si>
  <si>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</si>
  <si>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</si>
  <si>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</si>
  <si>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</si>
  <si>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</si>
  <si>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</si>
  <si>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</si>
  <si>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</si>
  <si>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</si>
  <si>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</si>
  <si>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</si>
  <si>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</si>
  <si>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</si>
  <si>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</si>
  <si>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</si>
  <si>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</si>
  <si>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</si>
  <si>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</si>
  <si>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</si>
  <si>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</si>
  <si>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</si>
  <si>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</si>
  <si>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</si>
  <si>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</si>
  <si>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</si>
  <si>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</si>
  <si>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</si>
  <si>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</si>
  <si>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</si>
  <si>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</si>
  <si>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</si>
  <si>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</si>
  <si>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</si>
  <si>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</si>
  <si>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</si>
  <si>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</si>
  <si>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</si>
  <si>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</si>
  <si>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</si>
  <si>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</si>
  <si>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</si>
  <si>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</si>
  <si>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</si>
  <si>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</si>
  <si>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</si>
  <si>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</si>
  <si>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4492</t>
  </si>
  <si>
    <t>DEUDORES PAGOS INDEBIDOS NOMINA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</si>
  <si>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</si>
  <si>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</si>
  <si>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</si>
  <si>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</si>
  <si>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</si>
  <si>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</si>
  <si>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</si>
  <si>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</si>
  <si>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</si>
  <si>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449305</t>
  </si>
  <si>
    <t>DEUDORES ANTICIPO SUBVENCIóN GASOLEO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</si>
  <si>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</si>
  <si>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</si>
  <si>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</si>
  <si>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</si>
  <si>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</si>
  <si>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</si>
  <si>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</si>
  <si>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</si>
  <si>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</si>
  <si>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</si>
  <si>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</si>
  <si>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</si>
  <si>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</si>
  <si>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</si>
  <si>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</si>
  <si>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</si>
  <si>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</si>
  <si>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</si>
  <si>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</si>
  <si>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</si>
  <si>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</si>
  <si>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</si>
  <si>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</si>
  <si>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</si>
  <si>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</si>
  <si>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</si>
  <si>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</si>
  <si>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</si>
  <si>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</si>
  <si>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</si>
  <si>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</si>
  <si>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</si>
  <si>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</si>
  <si>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</si>
  <si>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</si>
  <si>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</si>
  <si>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</si>
  <si>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</si>
  <si>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</si>
  <si>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</si>
  <si>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</si>
  <si>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</si>
  <si>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</si>
  <si>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</si>
  <si>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</si>
  <si>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</si>
  <si>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</si>
  <si>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</si>
  <si>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</si>
  <si>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</si>
  <si>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</si>
  <si>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</si>
  <si>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</si>
  <si>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</si>
  <si>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</si>
  <si>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</si>
  <si>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</si>
  <si>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</si>
  <si>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</si>
  <si>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</si>
  <si>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</si>
  <si>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</si>
  <si>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</si>
  <si>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</si>
  <si>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</si>
  <si>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</si>
  <si>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</si>
  <si>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</si>
  <si>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</si>
  <si>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</si>
  <si>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</si>
  <si>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</si>
  <si>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</si>
  <si>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</si>
  <si>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</si>
  <si>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</si>
  <si>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</si>
  <si>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</si>
  <si>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</si>
  <si>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</si>
  <si>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</si>
  <si>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</si>
  <si>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</si>
  <si>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</t>
  </si>
  <si>
    <t>456202</t>
  </si>
  <si>
    <t>ENTES PUBLICOS DEUDORES LIQ.CONS.2018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</si>
  <si>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</si>
  <si>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</si>
  <si>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</si>
  <si>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</si>
  <si>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</si>
  <si>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</si>
  <si>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</si>
  <si>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</si>
  <si>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</si>
  <si>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</si>
  <si>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</si>
  <si>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</si>
  <si>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</si>
  <si>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</si>
  <si>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4565</t>
  </si>
  <si>
    <t>AYTOS. DEUDORES CONVENIO VIOLENC.GENERO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</si>
  <si>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</si>
  <si>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</si>
  <si>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</si>
  <si>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</si>
  <si>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</si>
  <si>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</si>
  <si>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</si>
  <si>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</si>
  <si>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</si>
  <si>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</si>
  <si>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</si>
  <si>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</si>
  <si>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</si>
  <si>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</si>
  <si>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</si>
  <si>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</si>
  <si>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</si>
  <si>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</si>
  <si>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</si>
  <si>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</si>
  <si>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</si>
  <si>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</si>
  <si>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</si>
  <si>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</si>
  <si>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</si>
  <si>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</si>
  <si>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</si>
  <si>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</si>
  <si>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</si>
  <si>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</si>
  <si>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</si>
  <si>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</si>
  <si>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</si>
  <si>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</si>
  <si>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</si>
  <si>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</si>
  <si>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</si>
  <si>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</si>
  <si>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</si>
  <si>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</si>
  <si>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</si>
  <si>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</si>
  <si>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</si>
  <si>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</si>
  <si>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</si>
  <si>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</si>
  <si>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</si>
  <si>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</si>
  <si>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</si>
  <si>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</si>
  <si>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</si>
  <si>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</si>
  <si>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</si>
  <si>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</si>
  <si>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</si>
  <si>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</si>
  <si>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</si>
  <si>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</si>
  <si>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0,50% PRESTAGI</t>
  </si>
  <si>
    <t>476301</t>
  </si>
  <si>
    <t>MUTUALIDAD HACIENDA ESTATAL</t>
  </si>
  <si>
    <t>476306</t>
  </si>
  <si>
    <t>MANUTENCION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</si>
  <si>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</si>
  <si>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</si>
  <si>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</si>
  <si>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</si>
  <si>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</si>
  <si>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</si>
  <si>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</si>
  <si>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</si>
  <si>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</si>
  <si>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</si>
  <si>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</si>
  <si>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</si>
  <si>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</si>
  <si>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</si>
  <si>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</si>
  <si>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</si>
  <si>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</si>
  <si>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</si>
  <si>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</si>
  <si>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</si>
  <si>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</si>
  <si>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</si>
  <si>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</si>
  <si>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</si>
  <si>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</si>
  <si>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520003</t>
  </si>
  <si>
    <t>DEUDAS C/P. LABORAL KUTXA 4504613838</t>
  </si>
  <si>
    <t>520004</t>
  </si>
  <si>
    <t>DEUDAS C/P. SABADELL 807571653388</t>
  </si>
  <si>
    <t>520005</t>
  </si>
  <si>
    <t>DEUDAS C/P. TRIODOS BANK 3000080077</t>
  </si>
  <si>
    <t>520006</t>
  </si>
  <si>
    <t>DEUDAS C/P. BANCO SABADELL 807732146937</t>
  </si>
  <si>
    <t>520007</t>
  </si>
  <si>
    <t>DEUDAS C/P. ABANCA. 000159-8</t>
  </si>
  <si>
    <t>520008</t>
  </si>
  <si>
    <t>DEUDAS C/P. C.R.NAVARRA 4417406651</t>
  </si>
  <si>
    <t>520009</t>
  </si>
  <si>
    <t>DEUDAS C/P. BANKINTER 9433510003722</t>
  </si>
  <si>
    <t>520010</t>
  </si>
  <si>
    <t>DEUDAS C/P. CAIXABANK. 0275584-17</t>
  </si>
  <si>
    <t>520012</t>
  </si>
  <si>
    <t>DEUDAS C/P. KUTXABANK 8518687151</t>
  </si>
  <si>
    <t>520013</t>
  </si>
  <si>
    <t>DEUDAS C/P. BANKOA 99/50.60742.9</t>
  </si>
  <si>
    <t>520014</t>
  </si>
  <si>
    <t>DEUDAS C/P. BBVA 135786.34</t>
  </si>
  <si>
    <t>520015</t>
  </si>
  <si>
    <t>DEUDAS C/P. KUTXABANK 8525142327</t>
  </si>
  <si>
    <t>520017</t>
  </si>
  <si>
    <t>DEUDAS C/P. KUTXABANK 8524585532</t>
  </si>
  <si>
    <t>520018</t>
  </si>
  <si>
    <t>DEUDAS C/P. DEUTSCHE PFANDBRIEFBANK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</si>
  <si>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</si>
  <si>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</si>
  <si>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</si>
  <si>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</si>
  <si>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</si>
  <si>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</si>
  <si>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</si>
  <si>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</t>
  </si>
  <si>
    <t>520024</t>
  </si>
  <si>
    <t>DEUDAS C/P. ABANCA 000157-2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</si>
  <si>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</si>
  <si>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</si>
  <si>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</si>
  <si>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</si>
  <si>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</si>
  <si>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</si>
  <si>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</si>
  <si>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</si>
  <si>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</si>
  <si>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</si>
  <si>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</si>
  <si>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</si>
  <si>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</si>
  <si>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</si>
  <si>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</si>
  <si>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</si>
  <si>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</si>
  <si>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</si>
  <si>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</si>
  <si>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</si>
  <si>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</si>
  <si>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</si>
  <si>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</si>
  <si>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</si>
  <si>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</si>
  <si>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</si>
  <si>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</si>
  <si>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</si>
  <si>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</si>
  <si>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</si>
  <si>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</si>
  <si>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</si>
  <si>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</si>
  <si>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</si>
  <si>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</si>
  <si>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</si>
  <si>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</si>
  <si>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</si>
  <si>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</si>
  <si>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</si>
  <si>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</si>
  <si>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</si>
  <si>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</si>
  <si>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</si>
  <si>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</si>
  <si>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</si>
  <si>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</si>
  <si>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</si>
  <si>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</si>
  <si>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</si>
  <si>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</si>
  <si>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</si>
  <si>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</si>
  <si>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</si>
  <si>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</si>
  <si>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</si>
  <si>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</si>
  <si>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</si>
  <si>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</si>
  <si>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</si>
  <si>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</si>
  <si>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</si>
  <si>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</si>
  <si>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</si>
  <si>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</si>
  <si>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</si>
  <si>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</si>
  <si>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</si>
  <si>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</si>
  <si>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</si>
  <si>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</si>
  <si>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</si>
  <si>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</si>
  <si>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</si>
  <si>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</si>
  <si>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</si>
  <si>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</si>
  <si>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</si>
  <si>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</si>
  <si>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</si>
  <si>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</si>
  <si>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</si>
  <si>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</si>
  <si>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</si>
  <si>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</si>
  <si>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</si>
  <si>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</si>
  <si>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</si>
  <si>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</si>
  <si>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</si>
  <si>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</si>
  <si>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</si>
  <si>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</si>
  <si>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</si>
  <si>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</si>
  <si>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</si>
  <si>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</si>
  <si>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IPA-CTA.RESTR.GOBERNANZA-BOG</t>
  </si>
  <si>
    <t>554802</t>
  </si>
  <si>
    <t>IPA-C.RES.GOBERNANZA-C.PUBLICACIONES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</si>
  <si>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</si>
  <si>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</si>
  <si>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</si>
  <si>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</si>
  <si>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</si>
  <si>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</si>
  <si>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</si>
  <si>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IPA-C.RES.CULT.COO.JUV. Y DEP.-ALBERGUES</t>
  </si>
  <si>
    <t>554808</t>
  </si>
  <si>
    <t>IPA-C.RESTR.CULT.CO,JUV.Y DEPORTE-P.CULT</t>
  </si>
  <si>
    <t>554810</t>
  </si>
  <si>
    <t>IPA-CTA.RESTR.MOV.Y ORD.TERRI-TRANSPOR.</t>
  </si>
  <si>
    <t>554812</t>
  </si>
  <si>
    <t>IPA-C.RES.MOV.Y ORD.TERRI-MULTAS</t>
  </si>
  <si>
    <t>554818</t>
  </si>
  <si>
    <t>IPA-C.M.AMB.Y OO.HH.-VENTA.EN.EST.FOTO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</si>
  <si>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</si>
  <si>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</si>
  <si>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</si>
  <si>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</si>
  <si>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</si>
  <si>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</si>
  <si>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</si>
  <si>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</si>
  <si>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</si>
  <si>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</si>
  <si>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</si>
  <si>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</si>
  <si>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</si>
  <si>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</si>
  <si>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</si>
  <si>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</si>
  <si>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</si>
  <si>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</si>
  <si>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</si>
  <si>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</si>
  <si>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</si>
  <si>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</si>
  <si>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</si>
  <si>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</si>
  <si>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</si>
  <si>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</si>
  <si>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</si>
  <si>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</si>
  <si>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</si>
  <si>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</si>
  <si>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</si>
  <si>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</si>
  <si>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5551</t>
  </si>
  <si>
    <t>555101</t>
  </si>
  <si>
    <t>P.P.A. DE OTROS PRESTAMOS</t>
  </si>
  <si>
    <t>555104</t>
  </si>
  <si>
    <t>P.P.A. DE CUENTAS DE CREDITO</t>
  </si>
  <si>
    <t>5552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</si>
  <si>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</si>
  <si>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</si>
  <si>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</si>
  <si>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</si>
  <si>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</si>
  <si>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</si>
  <si>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</si>
  <si>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</si>
  <si>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</si>
  <si>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</si>
  <si>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</si>
  <si>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</si>
  <si>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</si>
  <si>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555901</t>
  </si>
  <si>
    <t>INGRESOS APLICACION ANTICIPADA (C.T.)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</si>
  <si>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</si>
  <si>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</si>
  <si>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</si>
  <si>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</si>
  <si>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</si>
  <si>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</si>
  <si>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</si>
  <si>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</si>
  <si>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</si>
  <si>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</si>
  <si>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</si>
  <si>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</si>
  <si>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</si>
  <si>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</si>
  <si>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</si>
  <si>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</si>
  <si>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</si>
  <si>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</si>
  <si>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</si>
  <si>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</si>
  <si>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</si>
  <si>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</si>
  <si>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</si>
  <si>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</si>
  <si>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</si>
  <si>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</si>
  <si>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</si>
  <si>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</si>
  <si>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</si>
  <si>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</si>
  <si>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</si>
  <si>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</si>
  <si>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</si>
  <si>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</si>
  <si>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</si>
  <si>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DEFINITIVAS. GOBERNANZA</t>
  </si>
  <si>
    <t>560016</t>
  </si>
  <si>
    <t>FIANZAS DEFINITIVAS. PROM.ECONOMICA</t>
  </si>
  <si>
    <t>560017</t>
  </si>
  <si>
    <t>FIANZAS DEFINITIVAS. I.VIARIAS</t>
  </si>
  <si>
    <t>560018</t>
  </si>
  <si>
    <t>FIANZAS DEFINITIVAS. I.VIARIAS-EXPLOTAC.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</si>
  <si>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</si>
  <si>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</si>
  <si>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</si>
  <si>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</si>
  <si>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</si>
  <si>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</si>
  <si>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</si>
  <si>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</si>
  <si>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</si>
  <si>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</si>
  <si>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</si>
  <si>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</si>
  <si>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</si>
  <si>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</si>
  <si>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</si>
  <si>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E.T.</t>
  </si>
  <si>
    <t>560027</t>
  </si>
  <si>
    <t>FIANZAS DEFINITIVAS. MONTES</t>
  </si>
  <si>
    <t>560028</t>
  </si>
  <si>
    <t>FIANZAS DEFINITIVAS. MEDIO AMBIENTE</t>
  </si>
  <si>
    <t>560029</t>
  </si>
  <si>
    <t>FIANZAS DEFINITIVAS. POLITICA SOCIAL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</si>
  <si>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</si>
  <si>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</si>
  <si>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</si>
  <si>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</si>
  <si>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</si>
  <si>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</si>
  <si>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</si>
  <si>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</si>
  <si>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</si>
  <si>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</si>
  <si>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</si>
  <si>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PROVISIONALES. GOBERNANZA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</si>
  <si>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</si>
  <si>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</si>
  <si>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</si>
  <si>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</si>
  <si>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</si>
  <si>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</si>
  <si>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</si>
  <si>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</si>
  <si>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</si>
  <si>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</si>
  <si>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</si>
  <si>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</si>
  <si>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</si>
  <si>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</si>
  <si>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</si>
  <si>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</si>
  <si>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</si>
  <si>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</si>
  <si>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</si>
  <si>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 CULTURA</t>
  </si>
  <si>
    <t>560046</t>
  </si>
  <si>
    <t>FIANZAS PROVISIONALES. AGRICULTURA Y D.R</t>
  </si>
  <si>
    <t>560047</t>
  </si>
  <si>
    <t>FIANZAS PROVISIONALES. MONTES</t>
  </si>
  <si>
    <t>560048</t>
  </si>
  <si>
    <t>FIANZAS PROVISIONALES. MEDIO AMBIENTE</t>
  </si>
  <si>
    <t>560049</t>
  </si>
  <si>
    <t>FIANZAS PROVISIONALES. POLITICA SOCIAL</t>
  </si>
  <si>
    <t>560050</t>
  </si>
  <si>
    <t>FIANZAS PROVISIONALES. JUVENTUD</t>
  </si>
  <si>
    <t>560053</t>
  </si>
  <si>
    <t>FIANZAS DEFINITIVAS. PROY.ESTRATEGICOS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</si>
  <si>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</si>
  <si>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</si>
  <si>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</si>
  <si>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</si>
  <si>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</si>
  <si>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</si>
  <si>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</si>
  <si>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</si>
  <si>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</si>
  <si>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</si>
  <si>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</si>
  <si>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</si>
  <si>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</si>
  <si>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</si>
  <si>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</si>
  <si>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</si>
  <si>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</si>
  <si>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</si>
  <si>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</si>
  <si>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</si>
  <si>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</si>
  <si>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</si>
  <si>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</si>
  <si>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</si>
  <si>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</si>
  <si>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</si>
  <si>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</si>
  <si>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</si>
  <si>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</si>
  <si>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</si>
  <si>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</si>
  <si>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</si>
  <si>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</si>
  <si>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</si>
  <si>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</si>
  <si>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</si>
  <si>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</si>
  <si>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</si>
  <si>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</si>
  <si>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</si>
  <si>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</si>
  <si>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571006</t>
  </si>
  <si>
    <t>BANCO SANTANDER 2016126587</t>
  </si>
  <si>
    <t>571007</t>
  </si>
  <si>
    <t>ABANCA 2080-3615-48-3040018718</t>
  </si>
  <si>
    <t>571008</t>
  </si>
  <si>
    <t>BANKINTER 0100008703</t>
  </si>
  <si>
    <t>571010</t>
  </si>
  <si>
    <t>TARGOBANK 0216 2899 66 8000076198</t>
  </si>
  <si>
    <t>571011</t>
  </si>
  <si>
    <t>FEAGA-GARANTIA. KUTXABANK 1062170294</t>
  </si>
  <si>
    <t>571014</t>
  </si>
  <si>
    <t>IBERCAJA 0330006246</t>
  </si>
  <si>
    <t>571016</t>
  </si>
  <si>
    <t>LA CAIXA 0200103778</t>
  </si>
  <si>
    <t>571020</t>
  </si>
  <si>
    <t>DEUTSCHE BANK 4290050082</t>
  </si>
  <si>
    <t>571021</t>
  </si>
  <si>
    <t>BANCO SABADELL 0081-5182-53-0000119015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</si>
  <si>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</si>
  <si>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</si>
  <si>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</si>
  <si>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</si>
  <si>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</si>
  <si>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</si>
  <si>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</si>
  <si>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</si>
  <si>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</si>
  <si>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</si>
  <si>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</si>
  <si>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</si>
  <si>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</si>
  <si>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</si>
  <si>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</si>
  <si>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</si>
  <si>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</si>
  <si>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</si>
  <si>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5752</t>
  </si>
  <si>
    <t>CTA.AUT.FEOGA-GARANTIA KUTXA 1062170294</t>
  </si>
  <si>
    <t>58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</si>
  <si>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</si>
  <si>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</si>
  <si>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</si>
  <si>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</si>
  <si>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</si>
  <si>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</si>
  <si>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</si>
  <si>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</si>
  <si>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</si>
  <si>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</si>
  <si>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</si>
  <si>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</si>
  <si>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</si>
  <si>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</si>
  <si>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</si>
  <si>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</si>
  <si>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</si>
  <si>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</si>
  <si>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</si>
  <si>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</si>
  <si>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</si>
  <si>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</si>
  <si>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</si>
  <si>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</si>
  <si>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</si>
  <si>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</si>
  <si>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</si>
  <si>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</si>
  <si>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</si>
  <si>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</si>
  <si>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</si>
  <si>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</si>
  <si>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</si>
  <si>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</si>
  <si>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</si>
  <si>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</si>
  <si>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</si>
  <si>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</si>
  <si>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</si>
  <si>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</si>
  <si>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</si>
  <si>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</si>
  <si>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</si>
  <si>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</si>
  <si>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CÁNONES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</si>
  <si>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</si>
  <si>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</si>
  <si>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</si>
  <si>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</si>
  <si>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</si>
  <si>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</si>
  <si>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</si>
  <si>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</si>
  <si>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</si>
  <si>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</si>
  <si>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</si>
  <si>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</si>
  <si>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</si>
  <si>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</si>
  <si>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</si>
  <si>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</si>
  <si>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</si>
  <si>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</si>
  <si>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</si>
  <si>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</si>
  <si>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</si>
  <si>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</si>
  <si>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</si>
  <si>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</si>
  <si>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</si>
  <si>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</si>
  <si>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</si>
  <si>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</si>
  <si>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</si>
  <si>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</si>
  <si>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</si>
  <si>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</si>
  <si>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</si>
  <si>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</si>
  <si>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</si>
  <si>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</si>
  <si>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</si>
  <si>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</si>
  <si>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</si>
  <si>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</si>
  <si>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</si>
  <si>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</si>
  <si>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</si>
  <si>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</si>
  <si>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</si>
  <si>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</si>
  <si>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</si>
  <si>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</si>
  <si>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</si>
  <si>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</si>
  <si>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</si>
  <si>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</si>
  <si>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</si>
  <si>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</si>
  <si>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</si>
  <si>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</si>
  <si>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</si>
  <si>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</si>
  <si>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</si>
  <si>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</si>
  <si>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</si>
  <si>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</si>
  <si>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</si>
  <si>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</si>
  <si>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</si>
  <si>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</si>
  <si>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</si>
  <si>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</si>
  <si>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</si>
  <si>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</si>
  <si>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</si>
  <si>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</si>
  <si>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</si>
  <si>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</si>
  <si>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</si>
  <si>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</si>
  <si>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</si>
  <si>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</si>
  <si>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</si>
  <si>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</si>
  <si>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</si>
  <si>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</si>
  <si>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6274</t>
  </si>
  <si>
    <t>PROCESOS ELECTORALES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</si>
  <si>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</si>
  <si>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</si>
  <si>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</si>
  <si>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</si>
  <si>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</si>
  <si>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</si>
  <si>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</si>
  <si>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</si>
  <si>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</si>
  <si>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</si>
  <si>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</si>
  <si>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</si>
  <si>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</si>
  <si>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</si>
  <si>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</si>
  <si>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</si>
  <si>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</si>
  <si>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</si>
  <si>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</si>
  <si>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</si>
  <si>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</si>
  <si>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</si>
  <si>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</si>
  <si>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</si>
  <si>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</si>
  <si>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</si>
  <si>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628014</t>
  </si>
  <si>
    <t>SUMINISTRO MAT.ELECTRICO, ELECTRON.Y COM</t>
  </si>
  <si>
    <t>629</t>
  </si>
  <si>
    <t>6290</t>
  </si>
  <si>
    <t>629000</t>
  </si>
  <si>
    <t>COMUNICACIONES TELEFONICAS</t>
  </si>
  <si>
    <t>629001</t>
  </si>
  <si>
    <t>COMUNICAC.POSTALES</t>
  </si>
  <si>
    <t>629002</t>
  </si>
  <si>
    <t>COMUNICACIONES. TELEGRÁFICAS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</si>
  <si>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</si>
  <si>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</si>
  <si>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</si>
  <si>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</si>
  <si>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</si>
  <si>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</si>
  <si>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</si>
  <si>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</si>
  <si>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</si>
  <si>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</si>
  <si>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</si>
  <si>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</si>
  <si>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</si>
  <si>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</si>
  <si>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</si>
  <si>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</si>
  <si>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</si>
  <si>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</si>
  <si>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</si>
  <si>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</si>
  <si>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</si>
  <si>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</si>
  <si>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</si>
  <si>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</si>
  <si>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</si>
  <si>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</si>
  <si>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</si>
  <si>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</si>
  <si>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</si>
  <si>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</si>
  <si>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</si>
  <si>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</si>
  <si>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</si>
  <si>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</si>
  <si>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</si>
  <si>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</si>
  <si>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</si>
  <si>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</si>
  <si>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</si>
  <si>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</si>
  <si>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</si>
  <si>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</si>
  <si>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</si>
  <si>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</si>
  <si>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</si>
  <si>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</si>
  <si>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</si>
  <si>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</si>
  <si>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</si>
  <si>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</si>
  <si>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</si>
  <si>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</si>
  <si>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</si>
  <si>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</si>
  <si>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</si>
  <si>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</si>
  <si>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</si>
  <si>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</si>
  <si>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</si>
  <si>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</si>
  <si>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</si>
  <si>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</si>
  <si>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</si>
  <si>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</si>
  <si>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</si>
  <si>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</si>
  <si>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</si>
  <si>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</si>
  <si>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</si>
  <si>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</si>
  <si>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</si>
  <si>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</si>
  <si>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</si>
  <si>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</si>
  <si>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</si>
  <si>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</si>
  <si>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</si>
  <si>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</si>
  <si>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</si>
  <si>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</si>
  <si>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</si>
  <si>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</si>
  <si>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</si>
  <si>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</si>
  <si>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</si>
  <si>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</si>
  <si>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TRANSF.CORR. A ORGAN.AUTO. THG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</si>
  <si>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</si>
  <si>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</si>
  <si>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</si>
  <si>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</si>
  <si>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</si>
  <si>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</si>
  <si>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</si>
  <si>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</si>
  <si>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</si>
  <si>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</si>
  <si>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</si>
  <si>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</si>
  <si>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</si>
  <si>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</si>
  <si>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</si>
  <si>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</si>
  <si>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</si>
  <si>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</si>
  <si>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</si>
  <si>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</si>
  <si>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</si>
  <si>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</si>
  <si>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</si>
  <si>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</si>
  <si>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</si>
  <si>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</si>
  <si>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</si>
  <si>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</si>
  <si>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</si>
  <si>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</si>
  <si>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</si>
  <si>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</si>
  <si>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</si>
  <si>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</si>
  <si>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</si>
  <si>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</si>
  <si>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</si>
  <si>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</si>
  <si>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</si>
  <si>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</si>
  <si>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</si>
  <si>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</si>
  <si>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</si>
  <si>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</si>
  <si>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</si>
  <si>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</si>
  <si>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</si>
  <si>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</si>
  <si>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</si>
  <si>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</si>
  <si>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</si>
  <si>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</si>
  <si>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</si>
  <si>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</si>
  <si>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651150</t>
  </si>
  <si>
    <t>SUBV.CORRIENTES A OTROS PAISES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</si>
  <si>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</si>
  <si>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</si>
  <si>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</si>
  <si>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</si>
  <si>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</si>
  <si>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</si>
  <si>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</si>
  <si>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</si>
  <si>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</si>
  <si>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</si>
  <si>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</si>
  <si>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</si>
  <si>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</si>
  <si>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</si>
  <si>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</si>
  <si>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</si>
  <si>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</si>
  <si>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</si>
  <si>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</si>
  <si>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</si>
  <si>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</si>
  <si>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</si>
  <si>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</si>
  <si>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</si>
  <si>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</si>
  <si>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</si>
  <si>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651198</t>
  </si>
  <si>
    <t>APORTAC.PATRIMONIALES A FUNDACIONES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</si>
  <si>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</si>
  <si>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</si>
  <si>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</si>
  <si>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</si>
  <si>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</si>
  <si>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</si>
  <si>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</si>
  <si>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</si>
  <si>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</si>
  <si>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</si>
  <si>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</si>
  <si>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</si>
  <si>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</si>
  <si>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</si>
  <si>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</si>
  <si>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</si>
  <si>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</si>
  <si>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</si>
  <si>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</si>
  <si>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</si>
  <si>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</si>
  <si>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</si>
  <si>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</si>
  <si>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</si>
  <si>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</si>
  <si>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</si>
  <si>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</si>
  <si>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</si>
  <si>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</si>
  <si>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</si>
  <si>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</si>
  <si>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</si>
  <si>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</si>
  <si>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</si>
  <si>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</si>
  <si>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</si>
  <si>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</si>
  <si>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</si>
  <si>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</si>
  <si>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</si>
  <si>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</si>
  <si>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</si>
  <si>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</si>
  <si>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</si>
  <si>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</si>
  <si>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</si>
  <si>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</si>
  <si>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</si>
  <si>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</si>
  <si>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</si>
  <si>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</si>
  <si>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</si>
  <si>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</si>
  <si>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</si>
  <si>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</si>
  <si>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</si>
  <si>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</si>
  <si>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</si>
  <si>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</si>
  <si>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</si>
  <si>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</si>
  <si>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</si>
  <si>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</si>
  <si>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</si>
  <si>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</si>
  <si>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</si>
  <si>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</si>
  <si>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</si>
  <si>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</si>
  <si>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</si>
  <si>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</si>
  <si>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</si>
  <si>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</si>
  <si>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</si>
  <si>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</si>
  <si>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</si>
  <si>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</si>
  <si>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</si>
  <si>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</si>
  <si>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</si>
  <si>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</si>
  <si>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</si>
  <si>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</si>
  <si>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</si>
  <si>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</si>
  <si>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</si>
  <si>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</si>
  <si>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</si>
  <si>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</si>
  <si>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</si>
  <si>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</si>
  <si>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</si>
  <si>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</si>
  <si>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</si>
  <si>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</si>
  <si>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</si>
  <si>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</si>
  <si>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</si>
  <si>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</si>
  <si>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</si>
  <si>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</si>
  <si>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</si>
  <si>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</si>
  <si>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</si>
  <si>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</si>
  <si>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</si>
  <si>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</si>
  <si>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</si>
  <si>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</si>
  <si>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</si>
  <si>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</si>
  <si>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</si>
  <si>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</si>
  <si>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</si>
  <si>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</si>
  <si>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</si>
  <si>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</si>
  <si>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</si>
  <si>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</si>
  <si>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</si>
  <si>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</si>
  <si>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</si>
  <si>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</si>
  <si>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</si>
  <si>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</si>
  <si>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</si>
  <si>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</si>
  <si>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</si>
  <si>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</si>
  <si>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</si>
  <si>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</si>
  <si>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</si>
  <si>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</si>
  <si>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</si>
  <si>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</si>
  <si>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</si>
  <si>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</si>
  <si>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</si>
  <si>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</si>
  <si>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</si>
  <si>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</si>
  <si>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</si>
  <si>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</si>
  <si>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</si>
  <si>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</si>
  <si>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</si>
  <si>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</si>
  <si>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</si>
  <si>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</si>
  <si>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</si>
  <si>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</si>
  <si>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</si>
  <si>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</si>
  <si>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</si>
  <si>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</si>
  <si>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</si>
  <si>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</si>
  <si>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</si>
  <si>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</si>
  <si>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</si>
  <si>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</si>
  <si>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</si>
  <si>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</si>
  <si>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</si>
  <si>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</si>
  <si>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</si>
  <si>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</si>
  <si>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</si>
  <si>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</si>
  <si>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</si>
  <si>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</si>
  <si>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</si>
  <si>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</si>
  <si>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</si>
  <si>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</si>
  <si>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</si>
  <si>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</si>
  <si>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</si>
  <si>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</si>
  <si>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</si>
  <si>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</si>
  <si>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</si>
  <si>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</si>
  <si>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</si>
  <si>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</si>
  <si>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</si>
  <si>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</si>
  <si>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</si>
  <si>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</si>
  <si>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</si>
  <si>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</si>
  <si>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</si>
  <si>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OTROS IMPUESTOS  DIRECTOS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</si>
  <si>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</si>
  <si>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</si>
  <si>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</si>
  <si>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</si>
  <si>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</si>
  <si>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</si>
  <si>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</si>
  <si>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</si>
  <si>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</si>
  <si>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</si>
  <si>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</si>
  <si>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</si>
  <si>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</si>
  <si>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</si>
  <si>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</si>
  <si>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</si>
  <si>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</si>
  <si>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</si>
  <si>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</si>
  <si>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</si>
  <si>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</si>
  <si>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</si>
  <si>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</si>
  <si>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</si>
  <si>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</si>
  <si>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</si>
  <si>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</si>
  <si>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</si>
  <si>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</si>
  <si>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</si>
  <si>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</si>
  <si>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</si>
  <si>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</si>
  <si>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</si>
  <si>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</si>
  <si>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</si>
  <si>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</si>
  <si>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</si>
  <si>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</si>
  <si>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</si>
  <si>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</si>
  <si>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</si>
  <si>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</si>
  <si>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</si>
  <si>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</si>
  <si>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</si>
  <si>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</si>
  <si>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7395</t>
  </si>
  <si>
    <t>74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</si>
  <si>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</si>
  <si>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</si>
  <si>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</si>
  <si>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</si>
  <si>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</si>
  <si>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</si>
  <si>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</si>
  <si>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</si>
  <si>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</si>
  <si>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</si>
  <si>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</si>
  <si>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</si>
  <si>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</si>
  <si>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</si>
  <si>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</si>
  <si>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</si>
  <si>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</si>
  <si>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</si>
  <si>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</si>
  <si>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</si>
  <si>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</si>
  <si>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</si>
  <si>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</si>
  <si>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</si>
  <si>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</si>
  <si>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</si>
  <si>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</si>
  <si>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</si>
  <si>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</si>
  <si>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</si>
  <si>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</si>
  <si>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</si>
  <si>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</si>
  <si>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</si>
  <si>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</si>
  <si>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</si>
  <si>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</si>
  <si>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</si>
  <si>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</si>
  <si>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</si>
  <si>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</si>
  <si>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</si>
  <si>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</si>
  <si>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</si>
  <si>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</si>
  <si>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</si>
  <si>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</si>
  <si>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741020</t>
  </si>
  <si>
    <t>TASAS FONDO DE MEJORA DE MONTES</t>
  </si>
  <si>
    <t>741021</t>
  </si>
  <si>
    <t>OTRAS TASAS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</si>
  <si>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</si>
  <si>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</si>
  <si>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</si>
  <si>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</si>
  <si>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</si>
  <si>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</si>
  <si>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</si>
  <si>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</si>
  <si>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</si>
  <si>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</si>
  <si>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</si>
  <si>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</si>
  <si>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</si>
  <si>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</si>
  <si>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</si>
  <si>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</si>
  <si>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</si>
  <si>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</si>
  <si>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</si>
  <si>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</si>
  <si>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</si>
  <si>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</si>
  <si>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</si>
  <si>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</si>
  <si>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</si>
  <si>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</si>
  <si>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</si>
  <si>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</si>
  <si>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</si>
  <si>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</si>
  <si>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</si>
  <si>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</si>
  <si>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</si>
  <si>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</si>
  <si>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</si>
  <si>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</si>
  <si>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</si>
  <si>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</si>
  <si>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</si>
  <si>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</si>
  <si>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</si>
  <si>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</si>
  <si>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</si>
  <si>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</si>
  <si>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</si>
  <si>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</si>
  <si>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</si>
  <si>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</si>
  <si>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</si>
  <si>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</si>
  <si>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</si>
  <si>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</si>
  <si>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</si>
  <si>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</si>
  <si>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</si>
  <si>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</si>
  <si>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</si>
  <si>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</si>
  <si>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</si>
  <si>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</si>
  <si>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</si>
  <si>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</si>
  <si>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</si>
  <si>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</si>
  <si>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</si>
  <si>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</si>
  <si>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</si>
  <si>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</si>
  <si>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</si>
  <si>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</si>
  <si>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</si>
  <si>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</si>
  <si>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</si>
  <si>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</si>
  <si>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</si>
  <si>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</si>
  <si>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7510</t>
  </si>
  <si>
    <t>751000</t>
  </si>
  <si>
    <t>SUBV.CORRIENTES.DE OTROS ENTES PUBLICOS</t>
  </si>
  <si>
    <t>751001</t>
  </si>
  <si>
    <t>753</t>
  </si>
  <si>
    <t>SUBV.FIN.INM.NO FIN.IMP.RES.POR AMORTIZ.</t>
  </si>
  <si>
    <t>76</t>
  </si>
  <si>
    <t>7601</t>
  </si>
  <si>
    <t>DIV.PART.BENEF.DE ORG.AUTONOMOS Y AGENCI</t>
  </si>
  <si>
    <t>7602</t>
  </si>
  <si>
    <t>760201</t>
  </si>
  <si>
    <t>DIV.PART.BENEF.DE SOC.Y ENT.DEPENDIENTES</t>
  </si>
  <si>
    <t>760202</t>
  </si>
  <si>
    <t>DIV.PART.BENEF.DE SOC.Y ENT.NO DEPEND.</t>
  </si>
  <si>
    <t>7603</t>
  </si>
  <si>
    <t>DIV.PART.BENEF.DE EMPRESAS PRIVADAS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</si>
  <si>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</si>
  <si>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</si>
  <si>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</si>
  <si>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</si>
  <si>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</si>
  <si>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</si>
  <si>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</si>
  <si>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</si>
  <si>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</si>
  <si>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</si>
  <si>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</si>
  <si>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</si>
  <si>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</si>
  <si>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</si>
  <si>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</si>
  <si>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</si>
  <si>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</si>
  <si>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</si>
  <si>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</si>
  <si>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</si>
  <si>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</si>
  <si>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</si>
  <si>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</si>
  <si>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</si>
  <si>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</si>
  <si>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</si>
  <si>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</si>
  <si>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</si>
  <si>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</si>
  <si>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</si>
  <si>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</si>
  <si>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</si>
  <si>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</si>
  <si>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</si>
  <si>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</si>
  <si>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</si>
  <si>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</si>
  <si>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</si>
  <si>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</si>
  <si>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</si>
  <si>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</si>
  <si>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</si>
  <si>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</si>
  <si>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</si>
  <si>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</si>
  <si>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</si>
  <si>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</si>
  <si>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</si>
  <si>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</si>
  <si>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</si>
  <si>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</si>
  <si>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</si>
  <si>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</si>
  <si>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</si>
  <si>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</si>
  <si>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</si>
  <si>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</si>
  <si>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</si>
  <si>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</si>
  <si>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</si>
  <si>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</si>
  <si>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</si>
  <si>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</si>
  <si>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</si>
  <si>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</si>
  <si>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</si>
  <si>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</si>
  <si>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</si>
  <si>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7731</t>
  </si>
  <si>
    <t>REINTG.ADJD.GASTOS PUBL.ANUNC.BOE Y OTRO</t>
  </si>
  <si>
    <t>7732</t>
  </si>
  <si>
    <t>REINTG.OTRAS REPERC.DE GASTOS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</si>
  <si>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</si>
  <si>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</si>
  <si>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</si>
  <si>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</si>
  <si>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</si>
  <si>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</si>
  <si>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</si>
  <si>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</si>
  <si>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</si>
  <si>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</si>
  <si>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</si>
  <si>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</si>
  <si>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</si>
  <si>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</si>
  <si>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</si>
  <si>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</si>
  <si>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</si>
  <si>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</si>
  <si>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</si>
  <si>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</si>
  <si>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</si>
  <si>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</si>
  <si>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</si>
  <si>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</si>
  <si>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</si>
  <si>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</si>
  <si>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</si>
  <si>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</si>
  <si>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</si>
  <si>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</si>
  <si>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</si>
  <si>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</si>
  <si>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</si>
  <si>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</si>
  <si>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</si>
  <si>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</si>
  <si>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</si>
  <si>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</si>
  <si>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</si>
  <si>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</si>
  <si>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</si>
  <si>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</si>
  <si>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</si>
  <si>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</si>
  <si>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</si>
  <si>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</si>
  <si>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</si>
  <si>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</si>
  <si>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</si>
  <si>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</si>
  <si>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</si>
  <si>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</si>
  <si>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</si>
  <si>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</si>
  <si>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</si>
  <si>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</si>
  <si>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</si>
  <si>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</si>
  <si>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</si>
  <si>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</si>
  <si>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</si>
  <si>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</si>
  <si>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</si>
  <si>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</si>
  <si>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</si>
  <si>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</si>
  <si>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</si>
  <si>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</si>
  <si>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</si>
  <si>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</si>
  <si>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</si>
  <si>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</si>
  <si>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</si>
  <si>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</si>
  <si>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</si>
  <si>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</si>
  <si>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</si>
  <si>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</si>
  <si>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</si>
  <si>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</si>
  <si>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</si>
  <si>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</si>
  <si>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</si>
  <si>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</si>
  <si>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</si>
  <si>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</si>
  <si>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</si>
  <si>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</si>
  <si>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</si>
  <si>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</si>
  <si>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</si>
  <si>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</si>
  <si>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</si>
  <si>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</si>
  <si>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</si>
  <si>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</si>
  <si>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</si>
  <si>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</si>
  <si>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</si>
  <si>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</si>
  <si>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</si>
  <si>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</si>
  <si>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</si>
  <si>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</si>
  <si>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</si>
  <si>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</si>
  <si>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</si>
  <si>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</si>
  <si>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</si>
  <si>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</si>
  <si>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</si>
  <si>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</si>
  <si>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</si>
  <si>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</si>
  <si>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</si>
  <si>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</si>
  <si>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</si>
  <si>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</si>
  <si>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</si>
  <si>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</si>
  <si>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</si>
  <si>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</si>
  <si>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</si>
  <si>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</si>
  <si>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</si>
  <si>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</si>
  <si>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</si>
  <si>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</si>
  <si>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</si>
  <si>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</si>
  <si>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</si>
  <si>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</si>
  <si>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</si>
  <si>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</si>
  <si>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</si>
  <si>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</si>
  <si>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</si>
  <si>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</si>
  <si>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</si>
  <si>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</si>
  <si>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</si>
  <si>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</si>
  <si>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</si>
  <si>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</si>
  <si>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</si>
  <si>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</si>
  <si>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</si>
  <si>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</si>
  <si>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</si>
  <si>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554813</t>
  </si>
  <si>
    <t>IPA-C.RES.INFRAESTR.VIARIAS-CARRETERAS (2021)</t>
  </si>
  <si>
    <t>554819</t>
  </si>
  <si>
    <t>IPA-BARRIDO C/57 PASARELA DE PAGOS (2021)</t>
  </si>
  <si>
    <t>571003</t>
  </si>
  <si>
    <t>BANCO ESPAñA 0253642003 (2021)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</si>
</sst>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#,##0.0"/>
    <numFmt numFmtId="179" formatCode="#,##0.00_ ;[Red]\-#,##0.00\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#,##0.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54" applyFont="1">
      <alignment/>
      <protection/>
    </xf>
    <xf numFmtId="49" fontId="9" fillId="0" borderId="11" xfId="54" applyNumberFormat="1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left" vertical="center" indent="1"/>
      <protection/>
    </xf>
    <xf numFmtId="0" fontId="8" fillId="0" borderId="11" xfId="54" applyFont="1" applyBorder="1" applyAlignment="1">
      <alignment horizontal="right" vertical="center" indent="1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9" fillId="0" borderId="12" xfId="54" applyFont="1" applyBorder="1" applyAlignment="1">
      <alignment horizontal="left" vertical="center" indent="3"/>
      <protection/>
    </xf>
    <xf numFmtId="179" fontId="9" fillId="0" borderId="12" xfId="54" applyNumberFormat="1" applyFont="1" applyBorder="1" applyAlignment="1">
      <alignment horizontal="right" vertical="center" indent="1"/>
      <protection/>
    </xf>
    <xf numFmtId="0" fontId="9" fillId="0" borderId="12" xfId="54" applyFont="1" applyBorder="1" applyAlignment="1">
      <alignment horizontal="left" vertical="center" wrapText="1" indent="3"/>
      <protection/>
    </xf>
    <xf numFmtId="0" fontId="9" fillId="0" borderId="12" xfId="54" applyFont="1" applyBorder="1" applyAlignment="1">
      <alignment vertical="center"/>
      <protection/>
    </xf>
    <xf numFmtId="0" fontId="8" fillId="0" borderId="12" xfId="54" applyFont="1" applyBorder="1" applyAlignment="1">
      <alignment horizontal="left" vertical="center" wrapText="1" indent="1"/>
      <protection/>
    </xf>
    <xf numFmtId="0" fontId="9" fillId="0" borderId="12" xfId="54" applyFont="1" applyBorder="1" applyAlignment="1">
      <alignment horizontal="left" vertical="center" wrapText="1" indent="4"/>
      <protection/>
    </xf>
    <xf numFmtId="49" fontId="9" fillId="0" borderId="12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left" vertical="center" wrapText="1" indent="1"/>
      <protection/>
    </xf>
    <xf numFmtId="179" fontId="8" fillId="0" borderId="10" xfId="54" applyNumberFormat="1" applyFont="1" applyBorder="1" applyAlignment="1">
      <alignment horizontal="right" vertical="center" indent="1"/>
      <protection/>
    </xf>
    <xf numFmtId="0" fontId="8" fillId="0" borderId="12" xfId="54" applyFont="1" applyBorder="1" applyAlignment="1">
      <alignment horizontal="right" vertical="center" wrapText="1" indent="1"/>
      <protection/>
    </xf>
    <xf numFmtId="0" fontId="9" fillId="0" borderId="10" xfId="54" applyFont="1" applyBorder="1" applyAlignment="1">
      <alignment vertical="center"/>
      <protection/>
    </xf>
    <xf numFmtId="0" fontId="9" fillId="0" borderId="0" xfId="54" applyFont="1" applyBorder="1" applyAlignment="1">
      <alignment vertical="center"/>
      <protection/>
    </xf>
    <xf numFmtId="0" fontId="8" fillId="0" borderId="0" xfId="54" applyFont="1" applyBorder="1" applyAlignment="1">
      <alignment horizontal="left" vertical="center" wrapText="1" indent="1"/>
      <protection/>
    </xf>
    <xf numFmtId="179" fontId="8" fillId="0" borderId="0" xfId="54" applyNumberFormat="1" applyFont="1" applyBorder="1" applyAlignment="1">
      <alignment vertical="center"/>
      <protection/>
    </xf>
    <xf numFmtId="0" fontId="9" fillId="0" borderId="0" xfId="54" applyFont="1" applyAlignment="1">
      <alignment horizontal="right"/>
      <protection/>
    </xf>
    <xf numFmtId="0" fontId="8" fillId="0" borderId="13" xfId="54" applyFont="1" applyBorder="1" applyAlignment="1">
      <alignment horizontal="left" vertical="center" wrapText="1" indent="1"/>
      <protection/>
    </xf>
    <xf numFmtId="0" fontId="8" fillId="0" borderId="11" xfId="54" applyFont="1" applyBorder="1" applyAlignment="1">
      <alignment horizontal="left" vertical="center" wrapText="1" indent="1"/>
      <protection/>
    </xf>
    <xf numFmtId="0" fontId="8" fillId="0" borderId="11" xfId="54" applyFont="1" applyBorder="1" applyAlignment="1">
      <alignment horizontal="right" vertical="center" wrapText="1" indent="1"/>
      <protection/>
    </xf>
    <xf numFmtId="0" fontId="9" fillId="0" borderId="12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4" xfId="54" applyNumberFormat="1" applyFont="1" applyBorder="1" applyAlignment="1">
      <alignment horizontal="center" vertical="center"/>
      <protection/>
    </xf>
    <xf numFmtId="0" fontId="9" fillId="0" borderId="14" xfId="54" applyFont="1" applyBorder="1" applyAlignment="1">
      <alignment horizontal="left" vertical="center" wrapText="1" indent="3"/>
      <protection/>
    </xf>
    <xf numFmtId="0" fontId="9" fillId="0" borderId="14" xfId="54" applyFont="1" applyBorder="1" applyAlignment="1">
      <alignment horizontal="right" vertical="center" wrapText="1" indent="1"/>
      <protection/>
    </xf>
    <xf numFmtId="0" fontId="9" fillId="0" borderId="12" xfId="54" applyFont="1" applyBorder="1" applyAlignment="1">
      <alignment horizontal="right" vertical="center" wrapText="1" indent="1"/>
      <protection/>
    </xf>
    <xf numFmtId="0" fontId="9" fillId="0" borderId="12" xfId="54" applyFont="1" applyBorder="1" applyAlignment="1">
      <alignment horizontal="right" vertical="center" indent="1"/>
      <protection/>
    </xf>
    <xf numFmtId="0" fontId="8" fillId="0" borderId="12" xfId="54" applyFont="1" applyFill="1" applyBorder="1" applyAlignment="1">
      <alignment horizontal="left" vertical="center" wrapText="1" indent="1"/>
      <protection/>
    </xf>
    <xf numFmtId="49" fontId="9" fillId="0" borderId="14" xfId="54" applyNumberFormat="1" applyFont="1" applyBorder="1" applyAlignment="1">
      <alignment horizontal="center" vertical="center" wrapText="1"/>
      <protection/>
    </xf>
    <xf numFmtId="179" fontId="9" fillId="0" borderId="14" xfId="54" applyNumberFormat="1" applyFont="1" applyBorder="1" applyAlignment="1">
      <alignment horizontal="right" vertical="center" indent="1"/>
      <protection/>
    </xf>
    <xf numFmtId="49" fontId="9" fillId="0" borderId="0" xfId="54" applyNumberFormat="1" applyFont="1" applyAlignment="1">
      <alignment horizontal="center" vertical="center"/>
      <protection/>
    </xf>
    <xf numFmtId="0" fontId="9" fillId="0" borderId="0" xfId="54" applyFont="1" applyAlignment="1">
      <alignment vertical="center"/>
      <protection/>
    </xf>
    <xf numFmtId="0" fontId="9" fillId="0" borderId="0" xfId="54" applyFont="1" applyAlignment="1">
      <alignment horizontal="center" vertical="center"/>
      <protection/>
    </xf>
    <xf numFmtId="0" fontId="9" fillId="0" borderId="0" xfId="54" applyFont="1">
      <alignment/>
      <protection/>
    </xf>
    <xf numFmtId="0" fontId="10" fillId="0" borderId="0" xfId="54" applyFont="1" applyAlignment="1">
      <alignment horizontal="center" vertical="center"/>
      <protection/>
    </xf>
    <xf numFmtId="0" fontId="8" fillId="37" borderId="11" xfId="54" applyFont="1" applyFill="1" applyBorder="1" applyAlignment="1">
      <alignment horizontal="center" vertical="center" wrapText="1"/>
      <protection/>
    </xf>
    <xf numFmtId="0" fontId="8" fillId="37" borderId="14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wrapText="1"/>
      <protection/>
    </xf>
    <xf numFmtId="0" fontId="0" fillId="34" borderId="10" xfId="0" applyFont="1" applyFill="1" applyBorder="1" applyAlignment="1">
      <alignment horizontal="center"/>
    </xf>
    <xf numFmtId="38" fontId="1" fillId="0" borderId="0" xfId="54" applyNumberFormat="1" applyFont="1" applyAlignment="1">
      <alignment horizontal="right" vertical="center"/>
      <protection/>
    </xf>
    <xf numFmtId="0" fontId="12" fillId="0" borderId="0" xfId="0" applyFont="1" applyAlignment="1">
      <alignment/>
    </xf>
    <xf numFmtId="0" fontId="11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 wrapText="1"/>
      <protection/>
    </xf>
    <xf numFmtId="0" fontId="8" fillId="37" borderId="11" xfId="54" applyFont="1" applyFill="1" applyBorder="1" applyAlignment="1">
      <alignment horizontal="center" vertical="center" wrapText="1"/>
      <protection/>
    </xf>
    <xf numFmtId="0" fontId="8" fillId="37" borderId="14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alance-Resultado 30-6-2016 con operaciones deriva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1152525</xdr:colOff>
      <xdr:row>3</xdr:row>
      <xdr:rowOff>133350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2505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1152525</xdr:colOff>
      <xdr:row>64</xdr:row>
      <xdr:rowOff>114300</xdr:rowOff>
    </xdr:to>
    <xdr:pic>
      <xdr:nvPicPr>
        <xdr:cNvPr id="2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65885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9"/>
  <sheetViews>
    <sheetView tabSelected="1" zoomScale="140" zoomScaleNormal="140" workbookViewId="0" topLeftCell="A1">
      <selection activeCell="F6" sqref="F6:F8"/>
    </sheetView>
  </sheetViews>
  <sheetFormatPr defaultColWidth="14.8515625" defaultRowHeight="12.75"/>
  <cols>
    <col min="1" max="1" width="3.8515625" style="44" customWidth="1"/>
    <col min="2" max="2" width="20.28125" style="6" customWidth="1"/>
    <col min="3" max="3" width="48.421875" style="6" customWidth="1"/>
    <col min="4" max="5" width="16.421875" style="6" customWidth="1"/>
    <col min="6" max="6" width="19.00390625" style="6" customWidth="1"/>
    <col min="7" max="16384" width="14.8515625" style="6" customWidth="1"/>
  </cols>
  <sheetData>
    <row r="1" spans="4:9" ht="15">
      <c r="D1" s="50" t="s">
        <v>124</v>
      </c>
      <c r="E1" s="50" t="s">
        <v>125</v>
      </c>
      <c r="F1" s="50" t="s">
        <v>126</v>
      </c>
      <c r="G1" s="50" t="s">
        <v>127</v>
      </c>
      <c r="H1" s="50" t="s">
        <v>132</v>
      </c>
      <c r="I1" s="50" t="s">
        <v>133</v>
      </c>
    </row>
    <row r="2" spans="4:7" ht="15">
      <c r="D2" s="50" t="s">
        <v>128</v>
      </c>
      <c r="E2" s="50" t="s">
        <v>129</v>
      </c>
      <c r="F2" s="50" t="s">
        <v>130</v>
      </c>
      <c r="G2" s="50" t="s">
        <v>131</v>
      </c>
    </row>
    <row r="6" spans="3:6" ht="12" customHeight="1">
      <c r="C6" s="52" t="str">
        <f>D9&amp;" "&amp;"ONDAREAREN EMAITZA EKONOMIKOAREN KONTUA"</f>
        <v>2022/03/31 ONDAREAREN EMAITZA EKONOMIKOAREN KONTUA</v>
      </c>
      <c r="D6" s="52"/>
      <c r="F6" s="51" t="s">
        <v>123</v>
      </c>
    </row>
    <row r="7" spans="2:6" ht="12" customHeight="1">
      <c r="B7" s="47"/>
      <c r="C7" s="53" t="str">
        <f>"CUENTA DEL RESULTADO ECONÓMICO PATRIMONIAL"&amp;" "&amp;D10</f>
        <v>CUENTA DEL RESULTADO ECONÓMICO PATRIMONIAL 31/03/2022</v>
      </c>
      <c r="D7" s="53"/>
      <c r="E7" s="47"/>
      <c r="F7" s="51"/>
    </row>
    <row r="8" spans="5:6" ht="15">
      <c r="E8" s="49" t="s">
        <v>122</v>
      </c>
      <c r="F8" s="51"/>
    </row>
    <row r="9" spans="2:5" ht="10.5" customHeight="1">
      <c r="B9" s="54" t="s">
        <v>22</v>
      </c>
      <c r="C9" s="54"/>
      <c r="D9" s="45" t="str">
        <f>$G$1</f>
        <v>2022/03/31</v>
      </c>
      <c r="E9" s="45" t="str">
        <f>$G$2</f>
        <v>2021/12/31</v>
      </c>
    </row>
    <row r="10" spans="2:5" ht="10.5" customHeight="1">
      <c r="B10" s="55"/>
      <c r="C10" s="55"/>
      <c r="D10" s="46" t="str">
        <f>$E$1</f>
        <v>31/03/2022</v>
      </c>
      <c r="E10" s="46" t="str">
        <f>$E$2</f>
        <v>31/12/2021</v>
      </c>
    </row>
    <row r="11" spans="2:5" ht="15">
      <c r="B11" s="7"/>
      <c r="C11" s="8" t="s">
        <v>23</v>
      </c>
      <c r="D11" s="8"/>
      <c r="E11" s="9"/>
    </row>
    <row r="12" spans="2:5" ht="15">
      <c r="B12" s="10" t="s">
        <v>24</v>
      </c>
      <c r="C12" s="11" t="s">
        <v>25</v>
      </c>
      <c r="D12" s="12">
        <f>-SUMIF(Datuak!P:P,"1",Datuak!K:K)</f>
        <v>822081498.0899999</v>
      </c>
      <c r="E12" s="12">
        <f>-SUMIF(Datuak!P:P,"1",Datuak!O:O)</f>
        <v>5313276648.419998</v>
      </c>
    </row>
    <row r="13" spans="2:5" ht="15">
      <c r="B13" s="10" t="s">
        <v>26</v>
      </c>
      <c r="C13" s="11" t="s">
        <v>27</v>
      </c>
      <c r="D13" s="12">
        <f>-SUMIF(Datuak!P:P,"2",Datuak!K:K)</f>
        <v>3169874.2399999993</v>
      </c>
      <c r="E13" s="12">
        <f>-SUMIF(Datuak!P:P,"2",Datuak!O:O)</f>
        <v>12236189.55</v>
      </c>
    </row>
    <row r="14" spans="2:5" ht="18">
      <c r="B14" s="10" t="s">
        <v>28</v>
      </c>
      <c r="C14" s="13" t="s">
        <v>29</v>
      </c>
      <c r="D14" s="12">
        <f>-SUMIF(Datuak!P:P,"3",Datuak!K:K)</f>
        <v>0</v>
      </c>
      <c r="E14" s="12">
        <f>-SUMIF(Datuak!P:P,"3",Datuak!O:O)</f>
        <v>0</v>
      </c>
    </row>
    <row r="15" spans="2:5" ht="15" customHeight="1">
      <c r="B15" s="10"/>
      <c r="C15" s="14"/>
      <c r="D15" s="12"/>
      <c r="E15" s="12"/>
    </row>
    <row r="16" spans="2:5" ht="18">
      <c r="B16" s="10"/>
      <c r="C16" s="15" t="s">
        <v>30</v>
      </c>
      <c r="D16" s="12"/>
      <c r="E16" s="12"/>
    </row>
    <row r="17" spans="2:5" ht="15">
      <c r="B17" s="10"/>
      <c r="C17" s="11" t="s">
        <v>31</v>
      </c>
      <c r="D17" s="12"/>
      <c r="E17" s="12"/>
    </row>
    <row r="18" spans="2:5" ht="30" customHeight="1">
      <c r="B18" s="10" t="s">
        <v>32</v>
      </c>
      <c r="C18" s="16" t="s">
        <v>33</v>
      </c>
      <c r="D18" s="12">
        <f>-SUMIF(Datuak!P:P,"4",Datuak!K:K)</f>
        <v>0</v>
      </c>
      <c r="E18" s="12">
        <f>-SUMIF(Datuak!P:P,"4",Datuak!O:O)</f>
        <v>704382.16</v>
      </c>
    </row>
    <row r="19" spans="2:5" ht="15">
      <c r="B19" s="10" t="s">
        <v>34</v>
      </c>
      <c r="C19" s="16" t="s">
        <v>35</v>
      </c>
      <c r="D19" s="12">
        <f>-SUMIF(Datuak!P:P,"5",Datuak!K:K)</f>
        <v>64511925.61</v>
      </c>
      <c r="E19" s="12">
        <f>-SUMIF(Datuak!P:P,"5",Datuak!O:O)</f>
        <v>184987504.51999998</v>
      </c>
    </row>
    <row r="20" spans="2:5" ht="48" customHeight="1">
      <c r="B20" s="10" t="s">
        <v>36</v>
      </c>
      <c r="C20" s="16" t="s">
        <v>37</v>
      </c>
      <c r="D20" s="12">
        <f>-SUMIF(Datuak!P:P,"6",Datuak!K:K)</f>
        <v>0</v>
      </c>
      <c r="E20" s="12">
        <f>-SUMIF(Datuak!P:P,"6",Datuak!O:O)</f>
        <v>0</v>
      </c>
    </row>
    <row r="21" spans="2:5" ht="34.5" customHeight="1">
      <c r="B21" s="10" t="s">
        <v>38</v>
      </c>
      <c r="C21" s="13" t="s">
        <v>39</v>
      </c>
      <c r="D21" s="12">
        <f>-SUMIF(Datuak!P:P,"7",Datuak!K:K)</f>
        <v>0</v>
      </c>
      <c r="E21" s="12">
        <f>-SUMIF(Datuak!P:P,"7",Datuak!O:O)</f>
        <v>180075.61</v>
      </c>
    </row>
    <row r="22" spans="2:5" ht="30" customHeight="1">
      <c r="B22" s="10" t="s">
        <v>40</v>
      </c>
      <c r="C22" s="13" t="s">
        <v>41</v>
      </c>
      <c r="D22" s="12">
        <f>-SUMIF(Datuak!P:P,"8",Datuak!K:K)</f>
        <v>0</v>
      </c>
      <c r="E22" s="12">
        <f>-SUMIF(Datuak!P:P,"8",Datuak!O:O)</f>
        <v>0</v>
      </c>
    </row>
    <row r="23" spans="2:5" ht="15">
      <c r="B23" s="10"/>
      <c r="C23" s="14"/>
      <c r="D23" s="12"/>
      <c r="E23" s="12"/>
    </row>
    <row r="24" spans="2:5" ht="18">
      <c r="B24" s="10"/>
      <c r="C24" s="15" t="s">
        <v>42</v>
      </c>
      <c r="D24" s="12"/>
      <c r="E24" s="12"/>
    </row>
    <row r="25" spans="2:5" ht="18">
      <c r="B25" s="17" t="s">
        <v>43</v>
      </c>
      <c r="C25" s="11" t="s">
        <v>44</v>
      </c>
      <c r="D25" s="12">
        <f>-SUMIF(Datuak!P:P,"9",Datuak!K:K)</f>
        <v>8497.55</v>
      </c>
      <c r="E25" s="12">
        <f>-SUMIF(Datuak!P:P,"9",Datuak!O:O)</f>
        <v>35408.71</v>
      </c>
    </row>
    <row r="26" spans="2:5" ht="15">
      <c r="B26" s="10" t="s">
        <v>45</v>
      </c>
      <c r="C26" s="11" t="s">
        <v>46</v>
      </c>
      <c r="D26" s="12">
        <f>-SUMIF(Datuak!P:P,"10",Datuak!K:K)</f>
        <v>913935.7899999999</v>
      </c>
      <c r="E26" s="12">
        <f>-SUMIF(Datuak!P:P,"10",Datuak!O:O)</f>
        <v>3313350.7899999996</v>
      </c>
    </row>
    <row r="27" spans="2:5" ht="30" customHeight="1">
      <c r="B27" s="10" t="s">
        <v>47</v>
      </c>
      <c r="C27" s="13" t="s">
        <v>48</v>
      </c>
      <c r="D27" s="12">
        <f>-SUMIF(Datuak!P:P,"11",Datuak!K:K)</f>
        <v>0</v>
      </c>
      <c r="E27" s="12">
        <f>-SUMIF(Datuak!P:P,"11",Datuak!O:O)</f>
        <v>0</v>
      </c>
    </row>
    <row r="28" spans="2:5" ht="15">
      <c r="B28" s="10"/>
      <c r="C28" s="14"/>
      <c r="D28" s="12"/>
      <c r="E28" s="12"/>
    </row>
    <row r="29" spans="2:5" ht="36">
      <c r="B29" s="17" t="s">
        <v>49</v>
      </c>
      <c r="C29" s="15" t="s">
        <v>50</v>
      </c>
      <c r="D29" s="12">
        <f>-SUMIF(Datuak!P:P,"12",Datuak!K:K)</f>
        <v>0</v>
      </c>
      <c r="E29" s="12">
        <f>-SUMIF(Datuak!P:P,"12",Datuak!O:O)</f>
        <v>0</v>
      </c>
    </row>
    <row r="30" spans="2:5" ht="15">
      <c r="B30" s="10"/>
      <c r="C30" s="14"/>
      <c r="D30" s="12"/>
      <c r="E30" s="12"/>
    </row>
    <row r="31" spans="2:5" ht="18">
      <c r="B31" s="10" t="s">
        <v>51</v>
      </c>
      <c r="C31" s="15" t="s">
        <v>52</v>
      </c>
      <c r="D31" s="12">
        <f>-SUMIF(Datuak!P:P,"13",Datuak!K:K)</f>
        <v>0</v>
      </c>
      <c r="E31" s="12">
        <f>-SUMIF(Datuak!P:P,"13",Datuak!O:O)</f>
        <v>0</v>
      </c>
    </row>
    <row r="32" spans="2:5" ht="15">
      <c r="B32" s="10"/>
      <c r="C32" s="14"/>
      <c r="D32" s="12"/>
      <c r="E32" s="12"/>
    </row>
    <row r="33" spans="2:5" ht="18">
      <c r="B33" s="10" t="s">
        <v>53</v>
      </c>
      <c r="C33" s="15" t="s">
        <v>54</v>
      </c>
      <c r="D33" s="12">
        <f>-SUMIF(Datuak!P:P,"14",Datuak!K:K)</f>
        <v>3813449.98</v>
      </c>
      <c r="E33" s="12">
        <f>-SUMIF(Datuak!P:P,"14",Datuak!O:O)</f>
        <v>22303851.88</v>
      </c>
    </row>
    <row r="34" spans="2:5" ht="15">
      <c r="B34" s="10"/>
      <c r="C34" s="14"/>
      <c r="D34" s="12"/>
      <c r="E34" s="12"/>
    </row>
    <row r="35" spans="2:5" ht="15">
      <c r="B35" s="10" t="s">
        <v>55</v>
      </c>
      <c r="C35" s="15" t="s">
        <v>56</v>
      </c>
      <c r="D35" s="12">
        <f>-SUMIF(Datuak!P:P,"15",Datuak!K:K)</f>
        <v>0</v>
      </c>
      <c r="E35" s="12">
        <f>-SUMIF(Datuak!P:P,"15",Datuak!O:O)</f>
        <v>0</v>
      </c>
    </row>
    <row r="36" spans="2:5" ht="15" customHeight="1">
      <c r="B36" s="10"/>
      <c r="C36" s="15"/>
      <c r="D36" s="15"/>
      <c r="E36" s="12"/>
    </row>
    <row r="37" spans="2:5" ht="30" customHeight="1">
      <c r="B37" s="18"/>
      <c r="C37" s="19" t="s">
        <v>57</v>
      </c>
      <c r="D37" s="20">
        <f>SUM(D12:D35)</f>
        <v>894499181.2599999</v>
      </c>
      <c r="E37" s="20">
        <f>SUM(E12:E35)</f>
        <v>5537037411.6399975</v>
      </c>
    </row>
    <row r="38" spans="2:5" ht="15" customHeight="1">
      <c r="B38" s="10"/>
      <c r="C38" s="15"/>
      <c r="D38" s="15"/>
      <c r="E38" s="21"/>
    </row>
    <row r="39" spans="2:5" ht="15">
      <c r="B39" s="10"/>
      <c r="C39" s="15" t="s">
        <v>58</v>
      </c>
      <c r="D39" s="15"/>
      <c r="E39" s="21"/>
    </row>
    <row r="40" spans="2:5" ht="19.5" customHeight="1">
      <c r="B40" s="10" t="s">
        <v>59</v>
      </c>
      <c r="C40" s="13" t="s">
        <v>60</v>
      </c>
      <c r="D40" s="12">
        <f>-SUMIF(Datuak!P:P,"16",Datuak!K:K)</f>
        <v>-21023106</v>
      </c>
      <c r="E40" s="12">
        <f>-SUMIF(Datuak!P:P,"16",Datuak!O:O)</f>
        <v>-97931047.57000002</v>
      </c>
    </row>
    <row r="41" spans="2:5" ht="15">
      <c r="B41" s="10" t="s">
        <v>61</v>
      </c>
      <c r="C41" s="11" t="s">
        <v>62</v>
      </c>
      <c r="D41" s="12">
        <f>-SUMIF(Datuak!P:P,"17",Datuak!K:K)</f>
        <v>-6217048.7299999995</v>
      </c>
      <c r="E41" s="12">
        <f>-SUMIF(Datuak!P:P,"17",Datuak!O:O)</f>
        <v>-26723484.67</v>
      </c>
    </row>
    <row r="42" spans="2:5" ht="15">
      <c r="B42" s="10"/>
      <c r="C42" s="14"/>
      <c r="D42" s="14"/>
      <c r="E42" s="12"/>
    </row>
    <row r="43" spans="2:5" ht="18">
      <c r="B43" s="10" t="s">
        <v>0</v>
      </c>
      <c r="C43" s="15" t="s">
        <v>63</v>
      </c>
      <c r="D43" s="12">
        <f>-SUMIF(Datuak!P:P,"18",Datuak!K:K)</f>
        <v>-862463323.79</v>
      </c>
      <c r="E43" s="12">
        <f>-SUMIF(Datuak!P:P,"18",Datuak!O:O)</f>
        <v>-5107784170.990001</v>
      </c>
    </row>
    <row r="44" spans="2:5" ht="15">
      <c r="B44" s="10"/>
      <c r="C44" s="14"/>
      <c r="D44" s="14"/>
      <c r="E44" s="12"/>
    </row>
    <row r="45" spans="2:5" ht="15">
      <c r="B45" s="10"/>
      <c r="C45" s="15" t="s">
        <v>64</v>
      </c>
      <c r="D45" s="15"/>
      <c r="E45" s="12"/>
    </row>
    <row r="46" spans="2:5" ht="19.5" customHeight="1">
      <c r="B46" s="17" t="s">
        <v>65</v>
      </c>
      <c r="C46" s="13" t="s">
        <v>66</v>
      </c>
      <c r="D46" s="12">
        <f>-SUMIF(Datuak!P:P,"19",Datuak!K:K)</f>
        <v>-399336.49</v>
      </c>
      <c r="E46" s="12">
        <f>-SUMIF(Datuak!P:P,"19",Datuak!O:O)</f>
        <v>-1689644.76</v>
      </c>
    </row>
    <row r="47" spans="2:5" ht="30" customHeight="1">
      <c r="B47" s="17" t="s">
        <v>67</v>
      </c>
      <c r="C47" s="13" t="s">
        <v>68</v>
      </c>
      <c r="D47" s="12">
        <f>-SUMIF(Datuak!P:P,"20",Datuak!K:K)</f>
        <v>0</v>
      </c>
      <c r="E47" s="12">
        <f>-SUMIF(Datuak!P:P,"20",Datuak!O:O)</f>
        <v>0</v>
      </c>
    </row>
    <row r="48" spans="2:5" ht="15">
      <c r="B48" s="10"/>
      <c r="C48" s="14"/>
      <c r="D48" s="14"/>
      <c r="E48" s="12"/>
    </row>
    <row r="49" spans="2:5" ht="19.5" customHeight="1">
      <c r="B49" s="14"/>
      <c r="C49" s="15" t="s">
        <v>69</v>
      </c>
      <c r="D49" s="15"/>
      <c r="E49" s="12"/>
    </row>
    <row r="50" spans="2:5" ht="19.5" customHeight="1">
      <c r="B50" s="10" t="s">
        <v>1</v>
      </c>
      <c r="C50" s="13" t="s">
        <v>70</v>
      </c>
      <c r="D50" s="12">
        <f>-SUMIF(Datuak!P:P,"21",Datuak!K:K)</f>
        <v>-33678480.21</v>
      </c>
      <c r="E50" s="12">
        <f>-SUMIF(Datuak!P:P,"21",Datuak!O:O)</f>
        <v>-193174599.98999998</v>
      </c>
    </row>
    <row r="51" spans="2:5" ht="15">
      <c r="B51" s="10" t="s">
        <v>2</v>
      </c>
      <c r="C51" s="11" t="s">
        <v>71</v>
      </c>
      <c r="D51" s="12">
        <f>-SUMIF(Datuak!P:P,"22",Datuak!K:K)</f>
        <v>-85542.70999999999</v>
      </c>
      <c r="E51" s="12">
        <f>-SUMIF(Datuak!P:P,"22",Datuak!O:O)</f>
        <v>-720806.0900000001</v>
      </c>
    </row>
    <row r="52" spans="2:5" ht="15">
      <c r="B52" s="10" t="s">
        <v>3</v>
      </c>
      <c r="C52" s="11" t="s">
        <v>72</v>
      </c>
      <c r="D52" s="12">
        <f>-SUMIF(Datuak!P:P,"23",Datuak!K:K)</f>
        <v>0</v>
      </c>
      <c r="E52" s="12">
        <f>-SUMIF(Datuak!P:P,"23",Datuak!O:O)</f>
        <v>0</v>
      </c>
    </row>
    <row r="53" spans="2:5" ht="15" customHeight="1">
      <c r="B53" s="14"/>
      <c r="C53" s="14"/>
      <c r="D53" s="14"/>
      <c r="E53" s="12"/>
    </row>
    <row r="54" spans="2:5" ht="19.5" customHeight="1">
      <c r="B54" s="10" t="s">
        <v>4</v>
      </c>
      <c r="C54" s="15" t="s">
        <v>120</v>
      </c>
      <c r="D54" s="12">
        <f>-SUMIF(Datuak!P:P,"24",Datuak!K:K)</f>
        <v>0</v>
      </c>
      <c r="E54" s="12">
        <f>-SUMIF(Datuak!P:P,"24",Datuak!O:O)</f>
        <v>-73805386.83999999</v>
      </c>
    </row>
    <row r="55" spans="2:5" ht="15" customHeight="1">
      <c r="B55" s="10"/>
      <c r="C55" s="15"/>
      <c r="D55" s="15"/>
      <c r="E55" s="12"/>
    </row>
    <row r="56" spans="2:5" ht="30" customHeight="1">
      <c r="B56" s="22"/>
      <c r="C56" s="19" t="s">
        <v>73</v>
      </c>
      <c r="D56" s="20">
        <f>SUM(D39:D54)</f>
        <v>-923866837.9300001</v>
      </c>
      <c r="E56" s="20">
        <f>SUM(E39:E54)</f>
        <v>-5501829140.910001</v>
      </c>
    </row>
    <row r="57" spans="2:5" ht="12" customHeight="1">
      <c r="B57" s="23"/>
      <c r="C57" s="24"/>
      <c r="D57" s="24"/>
      <c r="E57" s="25"/>
    </row>
    <row r="58" spans="2:5" ht="12" customHeight="1">
      <c r="B58" s="23"/>
      <c r="C58" s="24"/>
      <c r="D58" s="24"/>
      <c r="E58" s="25"/>
    </row>
    <row r="59" spans="2:5" ht="12" customHeight="1">
      <c r="B59" s="23"/>
      <c r="C59" s="24"/>
      <c r="D59" s="24"/>
      <c r="E59" s="25"/>
    </row>
    <row r="60" spans="2:5" ht="12" customHeight="1">
      <c r="B60" s="23"/>
      <c r="C60" s="24"/>
      <c r="D60" s="24"/>
      <c r="E60" s="25"/>
    </row>
    <row r="61" spans="2:5" ht="12" customHeight="1">
      <c r="B61" s="23"/>
      <c r="C61" s="24"/>
      <c r="D61" s="24"/>
      <c r="E61" s="25"/>
    </row>
    <row r="62" spans="2:5" ht="12" customHeight="1">
      <c r="B62" s="23"/>
      <c r="C62" s="24"/>
      <c r="D62" s="24"/>
      <c r="E62" s="25"/>
    </row>
    <row r="63" spans="2:5" ht="12" customHeight="1">
      <c r="B63" s="23"/>
      <c r="C63" s="24"/>
      <c r="D63" s="24"/>
      <c r="E63" s="25"/>
    </row>
    <row r="64" spans="2:5" ht="12" customHeight="1">
      <c r="B64" s="23"/>
      <c r="C64" s="24"/>
      <c r="D64" s="24"/>
      <c r="E64" s="25"/>
    </row>
    <row r="65" spans="2:5" ht="12" customHeight="1">
      <c r="B65" s="23"/>
      <c r="C65" s="24"/>
      <c r="D65" s="24"/>
      <c r="E65" s="25"/>
    </row>
    <row r="66" ht="12" customHeight="1">
      <c r="E66" s="26"/>
    </row>
    <row r="67" spans="3:4" ht="12" customHeight="1">
      <c r="C67" s="52" t="str">
        <f>D70&amp;" "&amp;"ONDAREAREN EMAITZA EKONOMIKOAREN KONTUA"</f>
        <v>2022/03/31 ONDAREAREN EMAITZA EKONOMIKOAREN KONTUA</v>
      </c>
      <c r="D67" s="52"/>
    </row>
    <row r="68" spans="2:5" ht="12" customHeight="1">
      <c r="B68" s="47"/>
      <c r="C68" s="53" t="str">
        <f>"CUENTA DEL RESULTADO ECONÓMICO PATRIMONIAL"&amp;" "&amp;D71</f>
        <v>CUENTA DEL RESULTADO ECONÓMICO PATRIMONIAL 31/03/2022</v>
      </c>
      <c r="D68" s="53"/>
      <c r="E68" s="47"/>
    </row>
    <row r="69" ht="15">
      <c r="E69" s="49" t="s">
        <v>122</v>
      </c>
    </row>
    <row r="70" spans="2:5" ht="10.5" customHeight="1">
      <c r="B70" s="54" t="s">
        <v>22</v>
      </c>
      <c r="C70" s="54"/>
      <c r="D70" s="45" t="str">
        <f>$G$1</f>
        <v>2022/03/31</v>
      </c>
      <c r="E70" s="45" t="str">
        <f>$G$2</f>
        <v>2021/12/31</v>
      </c>
    </row>
    <row r="71" spans="2:5" ht="10.5" customHeight="1">
      <c r="B71" s="55"/>
      <c r="C71" s="55"/>
      <c r="D71" s="46" t="str">
        <f>$E$1</f>
        <v>31/03/2022</v>
      </c>
      <c r="E71" s="46" t="str">
        <f>$E$2</f>
        <v>31/12/2021</v>
      </c>
    </row>
    <row r="72" spans="2:5" ht="30" customHeight="1">
      <c r="B72" s="22"/>
      <c r="C72" s="19" t="s">
        <v>74</v>
      </c>
      <c r="D72" s="20">
        <f>D37+D56</f>
        <v>-29367656.670000196</v>
      </c>
      <c r="E72" s="20">
        <f>E37+E56</f>
        <v>35208270.72999668</v>
      </c>
    </row>
    <row r="73" spans="2:5" ht="15" customHeight="1">
      <c r="B73" s="14"/>
      <c r="C73" s="27"/>
      <c r="D73" s="28"/>
      <c r="E73" s="29"/>
    </row>
    <row r="74" spans="2:5" ht="39.75" customHeight="1">
      <c r="B74" s="14"/>
      <c r="C74" s="15" t="s">
        <v>75</v>
      </c>
      <c r="D74" s="15"/>
      <c r="E74" s="21"/>
    </row>
    <row r="75" spans="2:5" ht="29.25" customHeight="1">
      <c r="B75" s="30" t="s">
        <v>76</v>
      </c>
      <c r="C75" s="13" t="s">
        <v>77</v>
      </c>
      <c r="D75" s="12">
        <f>-SUMIF(Datuak!P:P,"25",Datuak!K:K)</f>
        <v>0</v>
      </c>
      <c r="E75" s="12">
        <f>-SUMIF(Datuak!P:P,"25",Datuak!O:O)</f>
        <v>0</v>
      </c>
    </row>
    <row r="76" spans="2:5" ht="19.5" customHeight="1">
      <c r="B76" s="30" t="s">
        <v>78</v>
      </c>
      <c r="C76" s="13" t="s">
        <v>79</v>
      </c>
      <c r="D76" s="12">
        <f>-SUMIF(Datuak!P:P,"26",Datuak!K:K)</f>
        <v>-143777.22</v>
      </c>
      <c r="E76" s="12">
        <f>-SUMIF(Datuak!P:P,"26",Datuak!O:O)</f>
        <v>2584267.87</v>
      </c>
    </row>
    <row r="77" spans="2:5" ht="24.75" customHeight="1">
      <c r="B77" s="31">
        <v>7531</v>
      </c>
      <c r="C77" s="13" t="s">
        <v>80</v>
      </c>
      <c r="D77" s="12">
        <f>-SUMIF(Datuak!P:P,"27",Datuak!K:K)</f>
        <v>0</v>
      </c>
      <c r="E77" s="12">
        <f>-SUMIF(Datuak!P:P,"27",Datuak!O:O)</f>
        <v>0</v>
      </c>
    </row>
    <row r="78" spans="2:5" ht="15">
      <c r="B78" s="14"/>
      <c r="C78" s="14"/>
      <c r="D78" s="14"/>
      <c r="E78" s="12"/>
    </row>
    <row r="79" spans="2:5" ht="19.5" customHeight="1">
      <c r="B79" s="14"/>
      <c r="C79" s="15" t="s">
        <v>81</v>
      </c>
      <c r="D79" s="15"/>
      <c r="E79" s="12"/>
    </row>
    <row r="80" spans="2:5" ht="24.75" customHeight="1">
      <c r="B80" s="31" t="s">
        <v>82</v>
      </c>
      <c r="C80" s="13" t="s">
        <v>83</v>
      </c>
      <c r="D80" s="12">
        <f>-SUMIF(Datuak!P:P,"28",Datuak!K:K)</f>
        <v>318495.77</v>
      </c>
      <c r="E80" s="12">
        <f>-SUMIF(Datuak!P:P,"28",Datuak!O:O)</f>
        <v>2490575.42</v>
      </c>
    </row>
    <row r="81" spans="2:5" ht="24.75" customHeight="1">
      <c r="B81" s="10" t="s">
        <v>19</v>
      </c>
      <c r="C81" s="13" t="s">
        <v>84</v>
      </c>
      <c r="D81" s="12">
        <f>-SUMIF(Datuak!P:P,"29",Datuak!K:K)</f>
        <v>-2773956.8</v>
      </c>
      <c r="E81" s="12">
        <f>-SUMIF(Datuak!P:P,"29",Datuak!O:O)</f>
        <v>-9012327.85</v>
      </c>
    </row>
    <row r="82" spans="2:5" ht="15" customHeight="1">
      <c r="B82" s="32"/>
      <c r="C82" s="33"/>
      <c r="D82" s="33"/>
      <c r="E82" s="34"/>
    </row>
    <row r="83" spans="2:5" ht="30" customHeight="1">
      <c r="B83" s="18"/>
      <c r="C83" s="19" t="s">
        <v>85</v>
      </c>
      <c r="D83" s="20">
        <f>D72+SUM(D75:D81)</f>
        <v>-31966894.920000196</v>
      </c>
      <c r="E83" s="20">
        <f>E72+SUM(E75:E81)</f>
        <v>31270786.169996683</v>
      </c>
    </row>
    <row r="84" spans="2:5" ht="15">
      <c r="B84" s="10"/>
      <c r="C84" s="15" t="s">
        <v>86</v>
      </c>
      <c r="D84" s="15"/>
      <c r="E84" s="21"/>
    </row>
    <row r="85" spans="2:5" ht="19.5" customHeight="1">
      <c r="B85" s="10"/>
      <c r="C85" s="13" t="s">
        <v>87</v>
      </c>
      <c r="D85" s="13"/>
      <c r="E85" s="35"/>
    </row>
    <row r="86" spans="2:5" ht="24.75" customHeight="1">
      <c r="B86" s="10" t="s">
        <v>88</v>
      </c>
      <c r="C86" s="16" t="s">
        <v>89</v>
      </c>
      <c r="D86" s="12">
        <f>-SUMIF(Datuak!P:P,"30",Datuak!K:K)</f>
        <v>0</v>
      </c>
      <c r="E86" s="12">
        <f>-SUMIF(Datuak!P:P,"30",Datuak!O:O)</f>
        <v>0</v>
      </c>
    </row>
    <row r="87" spans="2:5" ht="15">
      <c r="B87" s="10" t="s">
        <v>90</v>
      </c>
      <c r="C87" s="16" t="s">
        <v>91</v>
      </c>
      <c r="D87" s="12">
        <f>-SUMIF(Datuak!P:P,"31",Datuak!K:K)</f>
        <v>0</v>
      </c>
      <c r="E87" s="12">
        <f>-SUMIF(Datuak!P:P,"31",Datuak!O:O)</f>
        <v>0</v>
      </c>
    </row>
    <row r="88" spans="2:5" ht="19.5" customHeight="1">
      <c r="B88" s="10"/>
      <c r="C88" s="13" t="s">
        <v>92</v>
      </c>
      <c r="D88" s="13"/>
      <c r="E88" s="35"/>
    </row>
    <row r="89" spans="2:5" ht="24.75" customHeight="1">
      <c r="B89" s="10" t="s">
        <v>93</v>
      </c>
      <c r="C89" s="16" t="s">
        <v>94</v>
      </c>
      <c r="D89" s="12">
        <f>-SUMIF(Datuak!P:P,"32",Datuak!K:K)</f>
        <v>0</v>
      </c>
      <c r="E89" s="12">
        <f>-SUMIF(Datuak!P:P,"32",Datuak!O:O)</f>
        <v>0</v>
      </c>
    </row>
    <row r="90" spans="2:5" ht="19.5" customHeight="1">
      <c r="B90" s="17" t="s">
        <v>95</v>
      </c>
      <c r="C90" s="16" t="s">
        <v>96</v>
      </c>
      <c r="D90" s="12">
        <f>-SUMIF(Datuak!P:P,"33",Datuak!K:K)</f>
        <v>4382195.68</v>
      </c>
      <c r="E90" s="12">
        <f>-SUMIF(Datuak!P:P,"33",Datuak!O:O)</f>
        <v>33204081.340000004</v>
      </c>
    </row>
    <row r="91" spans="2:5" ht="39.75" customHeight="1">
      <c r="B91" s="10" t="s">
        <v>97</v>
      </c>
      <c r="C91" s="13" t="s">
        <v>98</v>
      </c>
      <c r="D91" s="12">
        <f>-SUMIF(Datuak!P:P,"34",Datuak!K:K)</f>
        <v>0</v>
      </c>
      <c r="E91" s="12">
        <f>-SUMIF(Datuak!P:P,"34",Datuak!O:O)</f>
        <v>0</v>
      </c>
    </row>
    <row r="92" spans="2:5" ht="15">
      <c r="B92" s="10"/>
      <c r="C92" s="15"/>
      <c r="D92" s="15"/>
      <c r="E92" s="21"/>
    </row>
    <row r="93" spans="2:5" ht="15">
      <c r="B93" s="10"/>
      <c r="C93" s="15" t="s">
        <v>99</v>
      </c>
      <c r="D93" s="15"/>
      <c r="E93" s="21"/>
    </row>
    <row r="94" spans="2:5" ht="30" customHeight="1">
      <c r="B94" s="10" t="s">
        <v>20</v>
      </c>
      <c r="C94" s="13" t="s">
        <v>100</v>
      </c>
      <c r="D94" s="12">
        <f>-SUMIF(Datuak!P:P,"35",Datuak!K:K)</f>
        <v>0</v>
      </c>
      <c r="E94" s="12">
        <f>-SUMIF(Datuak!P:P,"35",Datuak!O:O)</f>
        <v>0</v>
      </c>
    </row>
    <row r="95" spans="2:5" ht="19.5" customHeight="1">
      <c r="B95" s="17" t="s">
        <v>101</v>
      </c>
      <c r="C95" s="13" t="s">
        <v>102</v>
      </c>
      <c r="D95" s="12">
        <f>-SUMIF(Datuak!P:P,"36",Datuak!K:K)</f>
        <v>-410301.11</v>
      </c>
      <c r="E95" s="12">
        <f>-SUMIF(Datuak!P:P,"36",Datuak!O:O)</f>
        <v>-1759498.17</v>
      </c>
    </row>
    <row r="96" spans="2:5" ht="15">
      <c r="B96" s="10"/>
      <c r="C96" s="14"/>
      <c r="D96" s="14"/>
      <c r="E96" s="36"/>
    </row>
    <row r="97" spans="2:5" ht="19.5" customHeight="1">
      <c r="B97" s="10" t="s">
        <v>103</v>
      </c>
      <c r="C97" s="37" t="s">
        <v>104</v>
      </c>
      <c r="D97" s="12">
        <f>-SUMIF(Datuak!P:P,"37",Datuak!K:K)</f>
        <v>0</v>
      </c>
      <c r="E97" s="12">
        <f>-SUMIF(Datuak!P:P,"37",Datuak!O:O)</f>
        <v>0</v>
      </c>
    </row>
    <row r="98" spans="2:5" ht="15">
      <c r="B98" s="10"/>
      <c r="C98" s="14"/>
      <c r="D98" s="14"/>
      <c r="E98" s="36"/>
    </row>
    <row r="99" spans="2:5" ht="30" customHeight="1">
      <c r="B99" s="10"/>
      <c r="C99" s="15" t="s">
        <v>105</v>
      </c>
      <c r="D99" s="15"/>
      <c r="E99" s="21"/>
    </row>
    <row r="100" spans="2:5" ht="19.5" customHeight="1">
      <c r="B100" s="17" t="s">
        <v>106</v>
      </c>
      <c r="C100" s="13" t="s">
        <v>107</v>
      </c>
      <c r="D100" s="12">
        <f>-SUMIF(Datuak!P:P,"38",Datuak!K:K)</f>
        <v>0</v>
      </c>
      <c r="E100" s="12">
        <f>-SUMIF(Datuak!P:P,"38",Datuak!O:O)</f>
        <v>0</v>
      </c>
    </row>
    <row r="101" spans="2:5" ht="30" customHeight="1">
      <c r="B101" s="17" t="s">
        <v>108</v>
      </c>
      <c r="C101" s="13" t="s">
        <v>109</v>
      </c>
      <c r="D101" s="12">
        <f>-SUMIF(Datuak!P:P,"39",Datuak!K:K)</f>
        <v>0</v>
      </c>
      <c r="E101" s="12">
        <f>-SUMIF(Datuak!P:P,"39",Datuak!O:O)</f>
        <v>0</v>
      </c>
    </row>
    <row r="102" spans="2:5" ht="30" customHeight="1">
      <c r="B102" s="10" t="s">
        <v>110</v>
      </c>
      <c r="C102" s="13" t="s">
        <v>111</v>
      </c>
      <c r="D102" s="12">
        <f>-SUMIF(Datuak!P:P,"40",Datuak!K:K)</f>
        <v>0</v>
      </c>
      <c r="E102" s="12">
        <f>-SUMIF(Datuak!P:P,"40",Datuak!O:O)</f>
        <v>0</v>
      </c>
    </row>
    <row r="103" spans="2:5" ht="15">
      <c r="B103" s="10"/>
      <c r="C103" s="14"/>
      <c r="D103" s="14"/>
      <c r="E103" s="36"/>
    </row>
    <row r="104" spans="2:5" ht="15">
      <c r="B104" s="10" t="s">
        <v>112</v>
      </c>
      <c r="C104" s="15" t="s">
        <v>113</v>
      </c>
      <c r="D104" s="12">
        <f>-SUMIF(Datuak!P:P,"41",Datuak!K:K)</f>
        <v>0</v>
      </c>
      <c r="E104" s="12">
        <f>-SUMIF(Datuak!P:P,"41",Datuak!O:O)</f>
        <v>0</v>
      </c>
    </row>
    <row r="105" spans="2:5" ht="15">
      <c r="B105" s="10"/>
      <c r="C105" s="14"/>
      <c r="D105" s="14"/>
      <c r="E105" s="36"/>
    </row>
    <row r="106" spans="2:5" ht="30" customHeight="1">
      <c r="B106" s="10"/>
      <c r="C106" s="15" t="s">
        <v>114</v>
      </c>
      <c r="D106" s="15"/>
      <c r="E106" s="21"/>
    </row>
    <row r="107" spans="2:5" ht="45" customHeight="1">
      <c r="B107" s="17" t="s">
        <v>115</v>
      </c>
      <c r="C107" s="13" t="s">
        <v>116</v>
      </c>
      <c r="D107" s="12">
        <f>-SUMIF(Datuak!P:P,"42",Datuak!K:K)</f>
        <v>0</v>
      </c>
      <c r="E107" s="12">
        <f>-SUMIF(Datuak!P:P,"42",Datuak!O:O)</f>
        <v>47223.06</v>
      </c>
    </row>
    <row r="108" spans="2:5" ht="34.5" customHeight="1">
      <c r="B108" s="38" t="s">
        <v>117</v>
      </c>
      <c r="C108" s="33" t="s">
        <v>102</v>
      </c>
      <c r="D108" s="39">
        <f>-SUMIF(Datuak!P:P,"43",Datuak!K:K)</f>
        <v>-27256999.67</v>
      </c>
      <c r="E108" s="39">
        <f>-SUMIF(Datuak!P:P,"43",Datuak!O:O)</f>
        <v>-17605902.149999976</v>
      </c>
    </row>
    <row r="109" spans="2:5" ht="30" customHeight="1">
      <c r="B109" s="18"/>
      <c r="C109" s="19" t="s">
        <v>118</v>
      </c>
      <c r="D109" s="20">
        <f>SUM(D84:D108)</f>
        <v>-23285105.1</v>
      </c>
      <c r="E109" s="20">
        <f>SUM(E84:E108)</f>
        <v>13885904.080000024</v>
      </c>
    </row>
    <row r="110" spans="2:5" ht="30" customHeight="1">
      <c r="B110" s="18"/>
      <c r="C110" s="19" t="s">
        <v>119</v>
      </c>
      <c r="D110" s="20">
        <f>D83+D109</f>
        <v>-55252000.0200002</v>
      </c>
      <c r="E110" s="20">
        <f>E83+E109</f>
        <v>45156690.24999671</v>
      </c>
    </row>
    <row r="111" spans="2:5" ht="15">
      <c r="B111" s="40"/>
      <c r="C111" s="41"/>
      <c r="D111" s="41"/>
      <c r="E111" s="41"/>
    </row>
    <row r="112" spans="2:5" ht="15">
      <c r="B112" s="40"/>
      <c r="C112" s="41"/>
      <c r="D112" s="41"/>
      <c r="E112" s="41"/>
    </row>
    <row r="113" spans="2:5" ht="15">
      <c r="B113" s="40"/>
      <c r="C113" s="41"/>
      <c r="D113" s="41"/>
      <c r="E113" s="41"/>
    </row>
    <row r="114" spans="2:5" ht="15">
      <c r="B114" s="40"/>
      <c r="C114" s="41"/>
      <c r="D114" s="41"/>
      <c r="E114" s="41"/>
    </row>
    <row r="115" spans="2:5" ht="15">
      <c r="B115" s="40"/>
      <c r="C115" s="41"/>
      <c r="D115" s="41"/>
      <c r="E115" s="41"/>
    </row>
    <row r="116" spans="2:5" ht="15">
      <c r="B116" s="40"/>
      <c r="C116" s="41"/>
      <c r="D116" s="41"/>
      <c r="E116" s="41"/>
    </row>
    <row r="117" spans="2:5" ht="15">
      <c r="B117" s="40"/>
      <c r="C117" s="41"/>
      <c r="D117" s="41"/>
      <c r="E117" s="41"/>
    </row>
    <row r="118" spans="2:5" ht="15">
      <c r="B118" s="40"/>
      <c r="C118" s="41"/>
      <c r="D118" s="41"/>
      <c r="E118" s="41"/>
    </row>
    <row r="119" spans="2:5" ht="15">
      <c r="B119" s="40"/>
      <c r="C119" s="41"/>
      <c r="D119" s="41"/>
      <c r="E119" s="41"/>
    </row>
    <row r="120" spans="2:5" ht="15">
      <c r="B120" s="40"/>
      <c r="C120" s="41"/>
      <c r="D120" s="41"/>
      <c r="E120" s="41"/>
    </row>
    <row r="121" spans="2:5" ht="15">
      <c r="B121" s="40"/>
      <c r="C121" s="41"/>
      <c r="D121" s="41"/>
      <c r="E121" s="41"/>
    </row>
    <row r="122" spans="2:5" ht="15">
      <c r="B122" s="40"/>
      <c r="C122" s="41"/>
      <c r="D122" s="41"/>
      <c r="E122" s="41"/>
    </row>
    <row r="123" spans="2:5" ht="15">
      <c r="B123" s="40"/>
      <c r="C123" s="41"/>
      <c r="D123" s="41"/>
      <c r="E123" s="41"/>
    </row>
    <row r="124" spans="2:5" ht="15">
      <c r="B124" s="40"/>
      <c r="C124" s="41"/>
      <c r="D124" s="41"/>
      <c r="E124" s="41"/>
    </row>
    <row r="125" spans="2:5" ht="15">
      <c r="B125" s="40"/>
      <c r="C125" s="41"/>
      <c r="D125" s="41"/>
      <c r="E125" s="41"/>
    </row>
    <row r="126" spans="2:5" ht="15">
      <c r="B126" s="40"/>
      <c r="C126" s="41"/>
      <c r="D126" s="41"/>
      <c r="E126" s="41"/>
    </row>
    <row r="127" spans="2:5" ht="15">
      <c r="B127" s="40"/>
      <c r="C127" s="41"/>
      <c r="D127" s="41"/>
      <c r="E127" s="41"/>
    </row>
    <row r="128" spans="2:5" ht="15">
      <c r="B128" s="40"/>
      <c r="C128" s="41"/>
      <c r="D128" s="41"/>
      <c r="E128" s="41"/>
    </row>
    <row r="129" spans="2:5" ht="15">
      <c r="B129" s="40"/>
      <c r="C129" s="41"/>
      <c r="D129" s="41"/>
      <c r="E129" s="41"/>
    </row>
    <row r="130" spans="2:5" ht="15">
      <c r="B130" s="40"/>
      <c r="C130" s="41"/>
      <c r="D130" s="41"/>
      <c r="E130" s="41"/>
    </row>
    <row r="131" spans="2:5" ht="15">
      <c r="B131" s="40"/>
      <c r="C131" s="41"/>
      <c r="D131" s="41"/>
      <c r="E131" s="41"/>
    </row>
    <row r="132" spans="2:5" ht="15">
      <c r="B132" s="40"/>
      <c r="C132" s="41"/>
      <c r="D132" s="41"/>
      <c r="E132" s="41"/>
    </row>
    <row r="133" spans="2:5" ht="15">
      <c r="B133" s="40"/>
      <c r="C133" s="41"/>
      <c r="D133" s="41"/>
      <c r="E133" s="41"/>
    </row>
    <row r="134" spans="2:5" ht="15">
      <c r="B134" s="40"/>
      <c r="C134" s="41"/>
      <c r="D134" s="41"/>
      <c r="E134" s="41"/>
    </row>
    <row r="135" spans="2:5" ht="15">
      <c r="B135" s="40"/>
      <c r="C135" s="41"/>
      <c r="D135" s="41"/>
      <c r="E135" s="41"/>
    </row>
    <row r="136" spans="2:5" ht="15">
      <c r="B136" s="40"/>
      <c r="C136" s="41"/>
      <c r="D136" s="41"/>
      <c r="E136" s="41"/>
    </row>
    <row r="137" spans="2:5" ht="15">
      <c r="B137" s="40"/>
      <c r="C137" s="41"/>
      <c r="D137" s="41"/>
      <c r="E137" s="41"/>
    </row>
    <row r="138" spans="2:5" ht="15">
      <c r="B138" s="40"/>
      <c r="C138" s="41"/>
      <c r="D138" s="41"/>
      <c r="E138" s="41"/>
    </row>
    <row r="139" spans="2:5" ht="15">
      <c r="B139" s="40"/>
      <c r="C139" s="41"/>
      <c r="D139" s="41"/>
      <c r="E139" s="41"/>
    </row>
    <row r="140" spans="2:5" ht="15">
      <c r="B140" s="40"/>
      <c r="C140" s="41"/>
      <c r="D140" s="41"/>
      <c r="E140" s="41"/>
    </row>
    <row r="141" spans="2:5" ht="15">
      <c r="B141" s="40"/>
      <c r="C141" s="41"/>
      <c r="D141" s="41"/>
      <c r="E141" s="41"/>
    </row>
    <row r="142" spans="2:5" ht="15">
      <c r="B142" s="40"/>
      <c r="C142" s="41"/>
      <c r="D142" s="41"/>
      <c r="E142" s="41"/>
    </row>
    <row r="143" spans="2:5" ht="15">
      <c r="B143" s="40"/>
      <c r="C143" s="41"/>
      <c r="D143" s="41"/>
      <c r="E143" s="41"/>
    </row>
    <row r="144" spans="2:5" ht="15">
      <c r="B144" s="40"/>
      <c r="C144" s="41"/>
      <c r="D144" s="41"/>
      <c r="E144" s="41"/>
    </row>
    <row r="145" spans="2:5" ht="15">
      <c r="B145" s="40"/>
      <c r="C145" s="41"/>
      <c r="D145" s="41"/>
      <c r="E145" s="41"/>
    </row>
    <row r="146" spans="2:5" ht="15">
      <c r="B146" s="40"/>
      <c r="C146" s="41"/>
      <c r="D146" s="41"/>
      <c r="E146" s="41"/>
    </row>
    <row r="147" spans="2:5" ht="15">
      <c r="B147" s="42"/>
      <c r="C147" s="41"/>
      <c r="D147" s="41"/>
      <c r="E147" s="41"/>
    </row>
    <row r="148" spans="2:5" ht="15">
      <c r="B148" s="42"/>
      <c r="C148" s="41"/>
      <c r="D148" s="41"/>
      <c r="E148" s="41"/>
    </row>
    <row r="149" spans="2:5" ht="15">
      <c r="B149" s="42"/>
      <c r="C149" s="41"/>
      <c r="D149" s="41"/>
      <c r="E149" s="41"/>
    </row>
    <row r="150" spans="2:5" ht="15">
      <c r="B150" s="42"/>
      <c r="C150" s="41"/>
      <c r="D150" s="41"/>
      <c r="E150" s="41"/>
    </row>
    <row r="151" spans="2:5" ht="15">
      <c r="B151" s="42"/>
      <c r="C151" s="41"/>
      <c r="D151" s="41"/>
      <c r="E151" s="41"/>
    </row>
    <row r="152" spans="2:5" ht="15">
      <c r="B152" s="42"/>
      <c r="C152" s="41"/>
      <c r="D152" s="41"/>
      <c r="E152" s="41"/>
    </row>
    <row r="153" spans="2:5" ht="15">
      <c r="B153" s="42"/>
      <c r="C153" s="41"/>
      <c r="D153" s="41"/>
      <c r="E153" s="41"/>
    </row>
    <row r="154" spans="2:5" ht="15">
      <c r="B154" s="42"/>
      <c r="C154" s="41"/>
      <c r="D154" s="41"/>
      <c r="E154" s="41"/>
    </row>
    <row r="155" spans="2:5" ht="15">
      <c r="B155" s="42"/>
      <c r="C155" s="41"/>
      <c r="D155" s="41"/>
      <c r="E155" s="41"/>
    </row>
    <row r="156" spans="2:5" ht="15">
      <c r="B156" s="42"/>
      <c r="C156" s="41"/>
      <c r="D156" s="41"/>
      <c r="E156" s="41"/>
    </row>
    <row r="157" spans="2:5" ht="15">
      <c r="B157" s="42"/>
      <c r="C157" s="41"/>
      <c r="D157" s="41"/>
      <c r="E157" s="41"/>
    </row>
    <row r="158" spans="2:5" ht="15">
      <c r="B158" s="42"/>
      <c r="C158" s="41"/>
      <c r="D158" s="41"/>
      <c r="E158" s="41"/>
    </row>
    <row r="159" spans="2:5" ht="15">
      <c r="B159" s="42"/>
      <c r="C159" s="41"/>
      <c r="D159" s="41"/>
      <c r="E159" s="41"/>
    </row>
    <row r="160" spans="2:5" ht="15">
      <c r="B160" s="42"/>
      <c r="C160" s="41"/>
      <c r="D160" s="41"/>
      <c r="E160" s="41"/>
    </row>
    <row r="161" spans="2:5" ht="15">
      <c r="B161" s="42"/>
      <c r="C161" s="41"/>
      <c r="D161" s="41"/>
      <c r="E161" s="41"/>
    </row>
    <row r="162" spans="2:5" ht="15">
      <c r="B162" s="42"/>
      <c r="C162" s="41"/>
      <c r="D162" s="41"/>
      <c r="E162" s="41"/>
    </row>
    <row r="163" spans="2:5" ht="15">
      <c r="B163" s="42"/>
      <c r="C163" s="41"/>
      <c r="D163" s="41"/>
      <c r="E163" s="41"/>
    </row>
    <row r="164" spans="2:5" ht="15">
      <c r="B164" s="42"/>
      <c r="C164" s="41"/>
      <c r="D164" s="41"/>
      <c r="E164" s="41"/>
    </row>
    <row r="165" spans="2:5" ht="15">
      <c r="B165" s="42"/>
      <c r="C165" s="41"/>
      <c r="D165" s="41"/>
      <c r="E165" s="41"/>
    </row>
    <row r="166" spans="2:5" ht="15">
      <c r="B166" s="42"/>
      <c r="C166" s="41"/>
      <c r="D166" s="41"/>
      <c r="E166" s="41"/>
    </row>
    <row r="167" spans="2:5" ht="15">
      <c r="B167" s="42"/>
      <c r="C167" s="41"/>
      <c r="D167" s="41"/>
      <c r="E167" s="41"/>
    </row>
    <row r="168" spans="2:5" ht="15">
      <c r="B168" s="42"/>
      <c r="C168" s="41"/>
      <c r="D168" s="41"/>
      <c r="E168" s="41"/>
    </row>
    <row r="169" spans="2:5" ht="15">
      <c r="B169" s="42"/>
      <c r="C169" s="41"/>
      <c r="D169" s="41"/>
      <c r="E169" s="41"/>
    </row>
    <row r="170" spans="2:5" ht="15">
      <c r="B170" s="42"/>
      <c r="C170" s="41"/>
      <c r="D170" s="41"/>
      <c r="E170" s="41"/>
    </row>
    <row r="171" spans="2:5" ht="15">
      <c r="B171" s="42"/>
      <c r="C171" s="41"/>
      <c r="D171" s="41"/>
      <c r="E171" s="41"/>
    </row>
    <row r="172" spans="2:5" ht="15">
      <c r="B172" s="42"/>
      <c r="C172" s="41"/>
      <c r="D172" s="41"/>
      <c r="E172" s="41"/>
    </row>
    <row r="173" spans="2:5" ht="15">
      <c r="B173" s="41"/>
      <c r="C173" s="41"/>
      <c r="D173" s="41"/>
      <c r="E173" s="41"/>
    </row>
    <row r="174" spans="2:5" ht="15">
      <c r="B174" s="41"/>
      <c r="C174" s="41"/>
      <c r="D174" s="41"/>
      <c r="E174" s="41"/>
    </row>
    <row r="175" spans="2:5" ht="15">
      <c r="B175" s="41"/>
      <c r="C175" s="41"/>
      <c r="D175" s="41"/>
      <c r="E175" s="41"/>
    </row>
    <row r="176" spans="2:5" ht="15">
      <c r="B176" s="41"/>
      <c r="C176" s="41"/>
      <c r="D176" s="41"/>
      <c r="E176" s="41"/>
    </row>
    <row r="177" spans="2:5" ht="15">
      <c r="B177" s="41"/>
      <c r="C177" s="41"/>
      <c r="D177" s="41"/>
      <c r="E177" s="41"/>
    </row>
    <row r="178" spans="2:5" ht="15">
      <c r="B178" s="41"/>
      <c r="C178" s="41"/>
      <c r="D178" s="41"/>
      <c r="E178" s="41"/>
    </row>
    <row r="179" spans="2:5" ht="15">
      <c r="B179" s="41"/>
      <c r="C179" s="41"/>
      <c r="D179" s="41"/>
      <c r="E179" s="41"/>
    </row>
    <row r="180" spans="2:5" ht="15">
      <c r="B180" s="41"/>
      <c r="C180" s="41"/>
      <c r="D180" s="41"/>
      <c r="E180" s="41"/>
    </row>
    <row r="181" spans="2:5" ht="15">
      <c r="B181" s="41"/>
      <c r="C181" s="41"/>
      <c r="D181" s="41"/>
      <c r="E181" s="41"/>
    </row>
    <row r="182" spans="2:5" ht="15">
      <c r="B182" s="41"/>
      <c r="C182" s="41"/>
      <c r="D182" s="41"/>
      <c r="E182" s="41"/>
    </row>
    <row r="183" spans="2:5" ht="15">
      <c r="B183" s="41"/>
      <c r="C183" s="41"/>
      <c r="D183" s="41"/>
      <c r="E183" s="41"/>
    </row>
    <row r="184" spans="2:5" ht="15">
      <c r="B184" s="41"/>
      <c r="C184" s="41"/>
      <c r="D184" s="41"/>
      <c r="E184" s="41"/>
    </row>
    <row r="185" spans="2:5" ht="15">
      <c r="B185" s="41"/>
      <c r="C185" s="41"/>
      <c r="D185" s="41"/>
      <c r="E185" s="41"/>
    </row>
    <row r="186" spans="2:5" ht="15">
      <c r="B186" s="41"/>
      <c r="C186" s="41"/>
      <c r="D186" s="41"/>
      <c r="E186" s="41"/>
    </row>
    <row r="187" spans="2:5" ht="15">
      <c r="B187" s="41"/>
      <c r="C187" s="41"/>
      <c r="D187" s="41"/>
      <c r="E187" s="41"/>
    </row>
    <row r="188" spans="2:5" ht="15">
      <c r="B188" s="41"/>
      <c r="C188" s="41"/>
      <c r="D188" s="41"/>
      <c r="E188" s="41"/>
    </row>
    <row r="189" spans="2:5" ht="15">
      <c r="B189" s="41"/>
      <c r="C189" s="41"/>
      <c r="D189" s="41"/>
      <c r="E189" s="41"/>
    </row>
    <row r="190" spans="2:5" ht="15">
      <c r="B190" s="41"/>
      <c r="C190" s="41"/>
      <c r="D190" s="41"/>
      <c r="E190" s="41"/>
    </row>
    <row r="191" spans="2:5" ht="15">
      <c r="B191" s="41"/>
      <c r="C191" s="41"/>
      <c r="D191" s="41"/>
      <c r="E191" s="41"/>
    </row>
    <row r="192" spans="2:5" ht="15">
      <c r="B192" s="41"/>
      <c r="C192" s="41"/>
      <c r="D192" s="41"/>
      <c r="E192" s="41"/>
    </row>
    <row r="193" spans="2:5" ht="15">
      <c r="B193" s="41"/>
      <c r="C193" s="41"/>
      <c r="D193" s="41"/>
      <c r="E193" s="41"/>
    </row>
    <row r="194" spans="2:5" ht="15">
      <c r="B194" s="41"/>
      <c r="C194" s="41"/>
      <c r="D194" s="41"/>
      <c r="E194" s="41"/>
    </row>
    <row r="195" spans="2:5" ht="15">
      <c r="B195" s="41"/>
      <c r="C195" s="41"/>
      <c r="D195" s="41"/>
      <c r="E195" s="41"/>
    </row>
    <row r="196" spans="2:5" ht="15">
      <c r="B196" s="41"/>
      <c r="C196" s="41"/>
      <c r="D196" s="41"/>
      <c r="E196" s="41"/>
    </row>
    <row r="197" spans="2:5" ht="15">
      <c r="B197" s="41"/>
      <c r="C197" s="41"/>
      <c r="D197" s="41"/>
      <c r="E197" s="41"/>
    </row>
    <row r="198" spans="2:5" ht="15">
      <c r="B198" s="41"/>
      <c r="C198" s="41"/>
      <c r="D198" s="41"/>
      <c r="E198" s="41"/>
    </row>
    <row r="199" spans="2:5" ht="15">
      <c r="B199" s="41"/>
      <c r="C199" s="41"/>
      <c r="D199" s="41"/>
      <c r="E199" s="41"/>
    </row>
    <row r="200" spans="2:5" ht="15">
      <c r="B200" s="41"/>
      <c r="C200" s="41"/>
      <c r="D200" s="41"/>
      <c r="E200" s="41"/>
    </row>
    <row r="201" spans="2:5" ht="15">
      <c r="B201" s="41"/>
      <c r="C201" s="41"/>
      <c r="D201" s="41"/>
      <c r="E201" s="41"/>
    </row>
    <row r="202" spans="2:5" ht="15">
      <c r="B202" s="41"/>
      <c r="C202" s="41"/>
      <c r="D202" s="41"/>
      <c r="E202" s="41"/>
    </row>
    <row r="203" spans="2:5" ht="15">
      <c r="B203" s="41"/>
      <c r="C203" s="41"/>
      <c r="D203" s="41"/>
      <c r="E203" s="41"/>
    </row>
    <row r="204" spans="2:5" ht="15">
      <c r="B204" s="41"/>
      <c r="C204" s="41"/>
      <c r="D204" s="41"/>
      <c r="E204" s="41"/>
    </row>
    <row r="205" spans="2:5" ht="15">
      <c r="B205" s="41"/>
      <c r="C205" s="41"/>
      <c r="D205" s="41"/>
      <c r="E205" s="41"/>
    </row>
    <row r="206" spans="2:5" ht="15">
      <c r="B206" s="41"/>
      <c r="C206" s="41"/>
      <c r="D206" s="41"/>
      <c r="E206" s="41"/>
    </row>
    <row r="207" spans="2:5" ht="15">
      <c r="B207" s="41"/>
      <c r="C207" s="41"/>
      <c r="D207" s="41"/>
      <c r="E207" s="41"/>
    </row>
    <row r="208" spans="2:5" ht="15">
      <c r="B208" s="41"/>
      <c r="C208" s="41"/>
      <c r="D208" s="41"/>
      <c r="E208" s="41"/>
    </row>
    <row r="209" spans="2:5" ht="15">
      <c r="B209" s="41"/>
      <c r="C209" s="41"/>
      <c r="D209" s="41"/>
      <c r="E209" s="41"/>
    </row>
    <row r="210" spans="2:5" ht="15">
      <c r="B210" s="41"/>
      <c r="C210" s="41"/>
      <c r="D210" s="41"/>
      <c r="E210" s="41"/>
    </row>
    <row r="211" spans="2:5" ht="15">
      <c r="B211" s="41"/>
      <c r="C211" s="41"/>
      <c r="D211" s="41"/>
      <c r="E211" s="41"/>
    </row>
    <row r="212" spans="2:5" ht="15">
      <c r="B212" s="41"/>
      <c r="C212" s="41"/>
      <c r="D212" s="41"/>
      <c r="E212" s="41"/>
    </row>
    <row r="213" spans="2:5" ht="15">
      <c r="B213" s="41"/>
      <c r="C213" s="41"/>
      <c r="D213" s="41"/>
      <c r="E213" s="41"/>
    </row>
    <row r="214" spans="2:5" ht="15">
      <c r="B214" s="41"/>
      <c r="C214" s="41"/>
      <c r="D214" s="41"/>
      <c r="E214" s="41"/>
    </row>
    <row r="215" spans="2:5" ht="15">
      <c r="B215" s="41"/>
      <c r="C215" s="41"/>
      <c r="D215" s="41"/>
      <c r="E215" s="41"/>
    </row>
    <row r="216" spans="2:5" ht="15">
      <c r="B216" s="41"/>
      <c r="C216" s="41"/>
      <c r="D216" s="41"/>
      <c r="E216" s="41"/>
    </row>
    <row r="217" spans="2:5" ht="15">
      <c r="B217" s="41"/>
      <c r="C217" s="41"/>
      <c r="D217" s="41"/>
      <c r="E217" s="41"/>
    </row>
    <row r="218" spans="2:5" ht="15">
      <c r="B218" s="41"/>
      <c r="C218" s="41"/>
      <c r="D218" s="41"/>
      <c r="E218" s="41"/>
    </row>
    <row r="219" spans="2:5" ht="15">
      <c r="B219" s="41"/>
      <c r="C219" s="41"/>
      <c r="D219" s="41"/>
      <c r="E219" s="41"/>
    </row>
    <row r="220" spans="2:5" ht="15">
      <c r="B220" s="41"/>
      <c r="C220" s="41"/>
      <c r="D220" s="41"/>
      <c r="E220" s="41"/>
    </row>
    <row r="221" spans="2:5" ht="15">
      <c r="B221" s="41"/>
      <c r="C221" s="41"/>
      <c r="D221" s="41"/>
      <c r="E221" s="41"/>
    </row>
    <row r="222" spans="2:5" ht="15">
      <c r="B222" s="41"/>
      <c r="C222" s="41"/>
      <c r="D222" s="41"/>
      <c r="E222" s="41"/>
    </row>
    <row r="223" spans="2:5" ht="15">
      <c r="B223" s="41"/>
      <c r="C223" s="41"/>
      <c r="D223" s="41"/>
      <c r="E223" s="41"/>
    </row>
    <row r="224" spans="2:5" ht="15">
      <c r="B224" s="41"/>
      <c r="C224" s="41"/>
      <c r="D224" s="41"/>
      <c r="E224" s="41"/>
    </row>
    <row r="225" spans="2:5" ht="15">
      <c r="B225" s="41"/>
      <c r="C225" s="41"/>
      <c r="D225" s="41"/>
      <c r="E225" s="41"/>
    </row>
    <row r="226" spans="2:5" ht="15">
      <c r="B226" s="41"/>
      <c r="C226" s="41"/>
      <c r="D226" s="41"/>
      <c r="E226" s="41"/>
    </row>
    <row r="227" spans="2:5" ht="15">
      <c r="B227" s="41"/>
      <c r="C227" s="41"/>
      <c r="D227" s="41"/>
      <c r="E227" s="41"/>
    </row>
    <row r="228" spans="2:5" ht="15">
      <c r="B228" s="41"/>
      <c r="C228" s="41"/>
      <c r="D228" s="41"/>
      <c r="E228" s="41"/>
    </row>
    <row r="229" spans="2:5" ht="15">
      <c r="B229" s="41"/>
      <c r="C229" s="41"/>
      <c r="D229" s="41"/>
      <c r="E229" s="41"/>
    </row>
    <row r="230" spans="2:5" ht="15">
      <c r="B230" s="41"/>
      <c r="C230" s="41"/>
      <c r="D230" s="41"/>
      <c r="E230" s="41"/>
    </row>
    <row r="231" spans="2:5" ht="15">
      <c r="B231" s="41"/>
      <c r="C231" s="41"/>
      <c r="D231" s="41"/>
      <c r="E231" s="41"/>
    </row>
    <row r="232" spans="2:5" ht="15">
      <c r="B232" s="41"/>
      <c r="C232" s="41"/>
      <c r="D232" s="41"/>
      <c r="E232" s="41"/>
    </row>
    <row r="233" spans="2:5" ht="15">
      <c r="B233" s="41"/>
      <c r="C233" s="41"/>
      <c r="D233" s="41"/>
      <c r="E233" s="41"/>
    </row>
    <row r="234" spans="2:5" ht="15">
      <c r="B234" s="41"/>
      <c r="C234" s="41"/>
      <c r="D234" s="41"/>
      <c r="E234" s="41"/>
    </row>
    <row r="235" spans="2:5" ht="15">
      <c r="B235" s="41"/>
      <c r="C235" s="41"/>
      <c r="D235" s="41"/>
      <c r="E235" s="41"/>
    </row>
    <row r="236" spans="2:5" ht="15">
      <c r="B236" s="41"/>
      <c r="C236" s="41"/>
      <c r="D236" s="41"/>
      <c r="E236" s="41"/>
    </row>
    <row r="237" spans="2:5" ht="15">
      <c r="B237" s="41"/>
      <c r="C237" s="41"/>
      <c r="D237" s="41"/>
      <c r="E237" s="41"/>
    </row>
    <row r="238" spans="2:5" ht="15">
      <c r="B238" s="41"/>
      <c r="C238" s="41"/>
      <c r="D238" s="41"/>
      <c r="E238" s="41"/>
    </row>
    <row r="239" spans="2:5" ht="15">
      <c r="B239" s="41"/>
      <c r="C239" s="41"/>
      <c r="D239" s="41"/>
      <c r="E239" s="41"/>
    </row>
    <row r="240" spans="2:5" ht="15">
      <c r="B240" s="41"/>
      <c r="C240" s="41"/>
      <c r="D240" s="41"/>
      <c r="E240" s="41"/>
    </row>
    <row r="241" spans="2:5" ht="15">
      <c r="B241" s="41"/>
      <c r="C241" s="41"/>
      <c r="D241" s="41"/>
      <c r="E241" s="41"/>
    </row>
    <row r="242" spans="2:5" ht="15">
      <c r="B242" s="41"/>
      <c r="C242" s="41"/>
      <c r="D242" s="41"/>
      <c r="E242" s="41"/>
    </row>
    <row r="243" spans="2:5" ht="15">
      <c r="B243" s="41"/>
      <c r="C243" s="41"/>
      <c r="D243" s="41"/>
      <c r="E243" s="41"/>
    </row>
    <row r="244" spans="2:5" ht="15">
      <c r="B244" s="41"/>
      <c r="C244" s="41"/>
      <c r="D244" s="41"/>
      <c r="E244" s="41"/>
    </row>
    <row r="245" spans="2:5" ht="15">
      <c r="B245" s="41"/>
      <c r="C245" s="41"/>
      <c r="D245" s="41"/>
      <c r="E245" s="41"/>
    </row>
    <row r="246" spans="2:5" ht="15">
      <c r="B246" s="41"/>
      <c r="C246" s="41"/>
      <c r="D246" s="41"/>
      <c r="E246" s="41"/>
    </row>
    <row r="247" spans="2:5" ht="15">
      <c r="B247" s="41"/>
      <c r="C247" s="41"/>
      <c r="D247" s="41"/>
      <c r="E247" s="41"/>
    </row>
    <row r="248" spans="2:5" ht="15">
      <c r="B248" s="43"/>
      <c r="C248" s="43"/>
      <c r="D248" s="43"/>
      <c r="E248" s="43"/>
    </row>
    <row r="249" spans="2:5" ht="15">
      <c r="B249" s="43"/>
      <c r="C249" s="43"/>
      <c r="D249" s="43"/>
      <c r="E249" s="43"/>
    </row>
    <row r="250" spans="2:5" ht="15">
      <c r="B250" s="43"/>
      <c r="C250" s="43"/>
      <c r="D250" s="43"/>
      <c r="E250" s="43"/>
    </row>
    <row r="251" spans="2:5" ht="15">
      <c r="B251" s="43"/>
      <c r="C251" s="43"/>
      <c r="D251" s="43"/>
      <c r="E251" s="43"/>
    </row>
    <row r="252" spans="2:5" ht="15">
      <c r="B252" s="43"/>
      <c r="C252" s="43"/>
      <c r="D252" s="43"/>
      <c r="E252" s="43"/>
    </row>
    <row r="253" spans="2:5" ht="15">
      <c r="B253" s="43"/>
      <c r="C253" s="43"/>
      <c r="D253" s="43"/>
      <c r="E253" s="43"/>
    </row>
    <row r="254" spans="2:5" ht="15">
      <c r="B254" s="43"/>
      <c r="C254" s="43"/>
      <c r="D254" s="43"/>
      <c r="E254" s="43"/>
    </row>
    <row r="255" spans="2:5" ht="15">
      <c r="B255" s="43"/>
      <c r="C255" s="43"/>
      <c r="D255" s="43"/>
      <c r="E255" s="43"/>
    </row>
    <row r="256" spans="2:5" ht="15">
      <c r="B256" s="43"/>
      <c r="C256" s="43"/>
      <c r="D256" s="43"/>
      <c r="E256" s="43"/>
    </row>
    <row r="257" spans="2:5" ht="15">
      <c r="B257" s="43"/>
      <c r="C257" s="43"/>
      <c r="D257" s="43"/>
      <c r="E257" s="43"/>
    </row>
    <row r="258" spans="2:5" ht="15">
      <c r="B258" s="43"/>
      <c r="C258" s="43"/>
      <c r="D258" s="43"/>
      <c r="E258" s="43"/>
    </row>
    <row r="259" spans="2:5" ht="15">
      <c r="B259" s="43"/>
      <c r="C259" s="43"/>
      <c r="D259" s="43"/>
      <c r="E259" s="43"/>
    </row>
    <row r="260" spans="2:5" ht="15">
      <c r="B260" s="43"/>
      <c r="C260" s="43"/>
      <c r="D260" s="43"/>
      <c r="E260" s="43"/>
    </row>
    <row r="261" spans="2:5" ht="15">
      <c r="B261" s="43"/>
      <c r="C261" s="43"/>
      <c r="D261" s="43"/>
      <c r="E261" s="43"/>
    </row>
    <row r="262" spans="2:5" ht="15">
      <c r="B262" s="43"/>
      <c r="C262" s="43"/>
      <c r="D262" s="43"/>
      <c r="E262" s="43"/>
    </row>
    <row r="263" spans="2:5" ht="15">
      <c r="B263" s="43"/>
      <c r="C263" s="43"/>
      <c r="D263" s="43"/>
      <c r="E263" s="43"/>
    </row>
    <row r="264" spans="2:5" ht="15">
      <c r="B264" s="43"/>
      <c r="C264" s="43"/>
      <c r="D264" s="43"/>
      <c r="E264" s="43"/>
    </row>
    <row r="265" spans="2:5" ht="15">
      <c r="B265" s="43"/>
      <c r="C265" s="43"/>
      <c r="D265" s="43"/>
      <c r="E265" s="43"/>
    </row>
    <row r="266" spans="2:5" ht="15">
      <c r="B266" s="43"/>
      <c r="C266" s="43"/>
      <c r="D266" s="43"/>
      <c r="E266" s="43"/>
    </row>
    <row r="267" spans="2:5" ht="15">
      <c r="B267" s="43"/>
      <c r="C267" s="43"/>
      <c r="D267" s="43"/>
      <c r="E267" s="43"/>
    </row>
    <row r="268" spans="2:5" ht="15">
      <c r="B268" s="43"/>
      <c r="C268" s="43"/>
      <c r="D268" s="43"/>
      <c r="E268" s="43"/>
    </row>
    <row r="269" spans="2:5" ht="15">
      <c r="B269" s="43"/>
      <c r="C269" s="43"/>
      <c r="D269" s="43"/>
      <c r="E269" s="43"/>
    </row>
    <row r="270" spans="2:5" ht="15">
      <c r="B270" s="43"/>
      <c r="C270" s="43"/>
      <c r="D270" s="43"/>
      <c r="E270" s="43"/>
    </row>
    <row r="271" spans="2:5" ht="15">
      <c r="B271" s="43"/>
      <c r="C271" s="43"/>
      <c r="D271" s="43"/>
      <c r="E271" s="43"/>
    </row>
    <row r="272" spans="2:5" ht="15">
      <c r="B272" s="43"/>
      <c r="C272" s="43"/>
      <c r="D272" s="43"/>
      <c r="E272" s="43"/>
    </row>
    <row r="273" spans="2:5" ht="15">
      <c r="B273" s="43"/>
      <c r="C273" s="43"/>
      <c r="D273" s="43"/>
      <c r="E273" s="43"/>
    </row>
    <row r="274" spans="2:5" ht="15">
      <c r="B274" s="43"/>
      <c r="C274" s="43"/>
      <c r="D274" s="43"/>
      <c r="E274" s="43"/>
    </row>
    <row r="275" spans="2:5" ht="15">
      <c r="B275" s="43"/>
      <c r="C275" s="43"/>
      <c r="D275" s="43"/>
      <c r="E275" s="43"/>
    </row>
    <row r="276" spans="2:5" ht="15">
      <c r="B276" s="43"/>
      <c r="C276" s="43"/>
      <c r="D276" s="43"/>
      <c r="E276" s="43"/>
    </row>
    <row r="277" spans="2:5" ht="15">
      <c r="B277" s="43"/>
      <c r="C277" s="43"/>
      <c r="D277" s="43"/>
      <c r="E277" s="43"/>
    </row>
    <row r="278" spans="2:5" ht="15">
      <c r="B278" s="43"/>
      <c r="C278" s="43"/>
      <c r="D278" s="43"/>
      <c r="E278" s="43"/>
    </row>
    <row r="279" spans="2:5" ht="15">
      <c r="B279" s="43"/>
      <c r="C279" s="43"/>
      <c r="D279" s="43"/>
      <c r="E279" s="43"/>
    </row>
    <row r="280" spans="2:5" ht="15">
      <c r="B280" s="43"/>
      <c r="C280" s="43"/>
      <c r="D280" s="43"/>
      <c r="E280" s="43"/>
    </row>
    <row r="281" spans="2:5" ht="15">
      <c r="B281" s="43"/>
      <c r="C281" s="43"/>
      <c r="D281" s="43"/>
      <c r="E281" s="43"/>
    </row>
    <row r="282" spans="2:5" ht="15">
      <c r="B282" s="43"/>
      <c r="C282" s="43"/>
      <c r="D282" s="43"/>
      <c r="E282" s="43"/>
    </row>
    <row r="283" spans="2:5" ht="15">
      <c r="B283" s="43"/>
      <c r="C283" s="43"/>
      <c r="D283" s="43"/>
      <c r="E283" s="43"/>
    </row>
    <row r="284" spans="2:5" ht="15">
      <c r="B284" s="43"/>
      <c r="C284" s="43"/>
      <c r="D284" s="43"/>
      <c r="E284" s="43"/>
    </row>
    <row r="285" spans="2:5" ht="15">
      <c r="B285" s="43"/>
      <c r="C285" s="43"/>
      <c r="D285" s="43"/>
      <c r="E285" s="43"/>
    </row>
    <row r="286" spans="2:5" ht="15">
      <c r="B286" s="43"/>
      <c r="C286" s="43"/>
      <c r="D286" s="43"/>
      <c r="E286" s="43"/>
    </row>
    <row r="287" spans="2:5" ht="15">
      <c r="B287" s="43"/>
      <c r="C287" s="43"/>
      <c r="D287" s="43"/>
      <c r="E287" s="43"/>
    </row>
    <row r="288" spans="2:5" ht="15">
      <c r="B288" s="43"/>
      <c r="C288" s="43"/>
      <c r="D288" s="43"/>
      <c r="E288" s="43"/>
    </row>
    <row r="289" spans="2:5" ht="15">
      <c r="B289" s="43"/>
      <c r="C289" s="43"/>
      <c r="D289" s="43"/>
      <c r="E289" s="43"/>
    </row>
    <row r="290" ht="15">
      <c r="B290" s="43"/>
    </row>
    <row r="291" ht="15">
      <c r="B291" s="43"/>
    </row>
    <row r="292" ht="15">
      <c r="B292" s="43"/>
    </row>
    <row r="293" ht="15">
      <c r="B293" s="43"/>
    </row>
    <row r="294" ht="15">
      <c r="B294" s="43"/>
    </row>
    <row r="295" ht="15">
      <c r="B295" s="43"/>
    </row>
    <row r="296" ht="15">
      <c r="B296" s="43"/>
    </row>
    <row r="297" ht="15">
      <c r="B297" s="43"/>
    </row>
    <row r="298" ht="15">
      <c r="B298" s="43"/>
    </row>
    <row r="299" ht="15">
      <c r="B299" s="43"/>
    </row>
    <row r="300" ht="15">
      <c r="B300" s="43"/>
    </row>
    <row r="301" ht="15">
      <c r="B301" s="43"/>
    </row>
    <row r="302" ht="15">
      <c r="B302" s="43"/>
    </row>
    <row r="303" ht="15">
      <c r="B303" s="43"/>
    </row>
    <row r="304" ht="15">
      <c r="B304" s="43"/>
    </row>
    <row r="305" ht="15">
      <c r="B305" s="43"/>
    </row>
    <row r="306" ht="15">
      <c r="B306" s="43"/>
    </row>
    <row r="307" ht="15">
      <c r="B307" s="43"/>
    </row>
    <row r="308" ht="15">
      <c r="B308" s="43"/>
    </row>
    <row r="309" ht="15">
      <c r="B309" s="43"/>
    </row>
    <row r="310" ht="15">
      <c r="B310" s="43"/>
    </row>
    <row r="311" ht="15">
      <c r="B311" s="43"/>
    </row>
    <row r="312" ht="15">
      <c r="B312" s="43"/>
    </row>
    <row r="313" ht="15">
      <c r="B313" s="43"/>
    </row>
    <row r="314" ht="15">
      <c r="B314" s="43"/>
    </row>
    <row r="315" ht="15">
      <c r="B315" s="43"/>
    </row>
    <row r="316" ht="15">
      <c r="B316" s="43"/>
    </row>
    <row r="317" ht="15">
      <c r="B317" s="43"/>
    </row>
    <row r="318" ht="15">
      <c r="B318" s="43"/>
    </row>
    <row r="319" ht="15">
      <c r="B319" s="43"/>
    </row>
    <row r="320" ht="15">
      <c r="B320" s="43"/>
    </row>
    <row r="321" ht="15">
      <c r="B321" s="43"/>
    </row>
    <row r="322" ht="15">
      <c r="B322" s="43"/>
    </row>
    <row r="323" ht="15">
      <c r="B323" s="43"/>
    </row>
    <row r="324" ht="15">
      <c r="B324" s="43"/>
    </row>
    <row r="325" ht="15">
      <c r="B325" s="43"/>
    </row>
    <row r="326" ht="15">
      <c r="B326" s="43"/>
    </row>
    <row r="327" ht="15">
      <c r="B327" s="43"/>
    </row>
    <row r="328" ht="15">
      <c r="B328" s="43"/>
    </row>
    <row r="329" ht="15">
      <c r="B329" s="43"/>
    </row>
  </sheetData>
  <sheetProtection/>
  <mergeCells count="9">
    <mergeCell ref="F6:F8"/>
    <mergeCell ref="C6:D6"/>
    <mergeCell ref="C7:D7"/>
    <mergeCell ref="C67:D67"/>
    <mergeCell ref="C68:D68"/>
    <mergeCell ref="B70:B71"/>
    <mergeCell ref="C70:C71"/>
    <mergeCell ref="B9:B10"/>
    <mergeCell ref="C9:C10"/>
  </mergeCells>
  <printOptions/>
  <pageMargins left="1.1" right="0.38" top="0.38" bottom="0.72" header="0" footer="0"/>
  <pageSetup fitToHeight="2" fitToWidth="1" horizontalDpi="600" verticalDpi="600" orientation="portrait" paperSize="9" scale="73" r:id="rId2"/>
  <headerFooter alignWithMargins="0">
    <oddFooter>&amp;L&amp;"Verdana,Normal"&amp;7                                     * Bere zeinua positiboa edo negatiboa izan daiteke / Su signo puede ser positivo o negativo</oddFooter>
  </headerFooter>
  <rowBreaks count="3" manualBreakCount="3">
    <brk id="44" max="255" man="1"/>
    <brk id="59" max="255" man="1"/>
    <brk id="92" max="255" man="1"/>
  </rowBreaks>
  <colBreaks count="1" manualBreakCount="1">
    <brk id="5" max="65535" man="1"/>
  </colBreaks>
  <ignoredErrors>
    <ignoredError sqref="B13 B18:B22 B27 B35 B43 B50:B54 B81 B86:B87 B9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1146"/>
  <sheetViews>
    <sheetView zoomScalePageLayoutView="0" workbookViewId="0" topLeftCell="C1">
      <selection activeCell="H9" sqref="H9"/>
    </sheetView>
  </sheetViews>
  <sheetFormatPr defaultColWidth="11.421875" defaultRowHeight="12.75"/>
  <cols>
    <col min="1" max="1" width="7.28125" style="0" bestFit="1" customWidth="1"/>
    <col min="2" max="2" width="5.421875" style="0" customWidth="1"/>
    <col min="3" max="5" width="6.8515625" style="0" bestFit="1" customWidth="1"/>
    <col min="6" max="6" width="10.7109375" style="0" bestFit="1" customWidth="1"/>
    <col min="7" max="7" width="10.7109375" style="0" customWidth="1"/>
  </cols>
  <sheetData>
    <row r="1" spans="1:16" ht="30" customHeight="1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48" t="s">
        <v>121</v>
      </c>
      <c r="H1" s="3" t="s">
        <v>11</v>
      </c>
      <c r="I1" s="3" t="s">
        <v>12</v>
      </c>
      <c r="J1" s="3" t="s">
        <v>13</v>
      </c>
      <c r="K1" s="3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21</v>
      </c>
    </row>
    <row r="2" spans="1:16" ht="12.75">
      <c r="A2" t="s">
        <v>134</v>
      </c>
      <c r="B2" t="s">
        <v>135</v>
      </c>
      <c r="C2" t="s">
        <v>136</v>
      </c>
      <c r="D2" t="s">
        <v>137</v>
      </c>
      <c r="E2" t="s">
        <v>138</v>
      </c>
      <c r="F2" t="s">
        <v>138</v>
      </c>
      <c r="G2" t="s">
        <v>139</v>
      </c>
      <c r="H2">
        <v>0</v>
      </c>
      <c r="I2">
        <v>5653578742.52</v>
      </c>
      <c r="J2">
        <v>5653578742.52</v>
      </c>
      <c r="K2">
        <v>0</v>
      </c>
      <c r="L2">
        <v>0</v>
      </c>
      <c r="M2">
        <v>5551061384.03</v>
      </c>
      <c r="N2">
        <v>5551061384.03</v>
      </c>
      <c r="O2">
        <v>0</v>
      </c>
      <c r="P2">
        <v>0</v>
      </c>
    </row>
    <row r="3" spans="1:16" ht="12.75">
      <c r="A3" t="s">
        <v>140</v>
      </c>
      <c r="B3" t="s">
        <v>135</v>
      </c>
      <c r="C3" t="s">
        <v>136</v>
      </c>
      <c r="D3" t="s">
        <v>141</v>
      </c>
      <c r="E3" t="s">
        <v>142</v>
      </c>
      <c r="F3" t="s">
        <v>142</v>
      </c>
      <c r="G3" t="s">
        <v>143</v>
      </c>
      <c r="H3">
        <v>0</v>
      </c>
      <c r="I3">
        <v>5620139005</v>
      </c>
      <c r="J3">
        <v>5620139005</v>
      </c>
      <c r="K3">
        <v>0</v>
      </c>
      <c r="L3">
        <v>0</v>
      </c>
      <c r="M3">
        <v>4972093697</v>
      </c>
      <c r="N3">
        <v>4972093697</v>
      </c>
      <c r="O3">
        <v>0</v>
      </c>
      <c r="P3">
        <v>0</v>
      </c>
    </row>
    <row r="4" spans="1:16" ht="12.75">
      <c r="A4" t="s">
        <v>140</v>
      </c>
      <c r="B4" t="s">
        <v>135</v>
      </c>
      <c r="C4" t="s">
        <v>136</v>
      </c>
      <c r="D4" t="s">
        <v>144</v>
      </c>
      <c r="E4" t="s">
        <v>145</v>
      </c>
      <c r="F4" t="s">
        <v>145</v>
      </c>
      <c r="G4" t="s">
        <v>146</v>
      </c>
      <c r="H4">
        <v>0</v>
      </c>
      <c r="I4">
        <v>25152651.6</v>
      </c>
      <c r="J4">
        <v>25152651.6</v>
      </c>
      <c r="K4">
        <v>0</v>
      </c>
      <c r="L4">
        <v>0</v>
      </c>
      <c r="M4">
        <v>547389132.52</v>
      </c>
      <c r="N4">
        <v>547389132.52</v>
      </c>
      <c r="O4">
        <v>0</v>
      </c>
      <c r="P4">
        <v>0</v>
      </c>
    </row>
    <row r="5" spans="1:16" ht="12.75">
      <c r="A5" t="s">
        <v>140</v>
      </c>
      <c r="B5" t="s">
        <v>135</v>
      </c>
      <c r="C5" t="s">
        <v>136</v>
      </c>
      <c r="D5" t="s">
        <v>144</v>
      </c>
      <c r="E5" t="s">
        <v>147</v>
      </c>
      <c r="F5" t="s">
        <v>147</v>
      </c>
      <c r="G5" t="s">
        <v>148</v>
      </c>
      <c r="H5">
        <v>0</v>
      </c>
      <c r="I5">
        <v>8287085.92</v>
      </c>
      <c r="J5">
        <v>8287085.92</v>
      </c>
      <c r="K5">
        <v>0</v>
      </c>
      <c r="L5">
        <v>0</v>
      </c>
      <c r="M5">
        <v>5846032.51</v>
      </c>
      <c r="N5">
        <v>5846032.51</v>
      </c>
      <c r="O5">
        <v>0</v>
      </c>
      <c r="P5">
        <v>0</v>
      </c>
    </row>
    <row r="6" spans="1:16" ht="12.75">
      <c r="A6" t="s">
        <v>140</v>
      </c>
      <c r="B6" t="s">
        <v>135</v>
      </c>
      <c r="C6" t="s">
        <v>136</v>
      </c>
      <c r="D6" t="s">
        <v>144</v>
      </c>
      <c r="E6" t="s">
        <v>149</v>
      </c>
      <c r="F6" t="s">
        <v>149</v>
      </c>
      <c r="G6" t="s">
        <v>150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2.75">
      <c r="A7" t="s">
        <v>140</v>
      </c>
      <c r="B7" t="s">
        <v>135</v>
      </c>
      <c r="C7" t="s">
        <v>136</v>
      </c>
      <c r="D7" t="s">
        <v>144</v>
      </c>
      <c r="E7" t="s">
        <v>151</v>
      </c>
      <c r="F7" t="s">
        <v>151</v>
      </c>
      <c r="G7" t="s">
        <v>152</v>
      </c>
      <c r="H7">
        <v>0</v>
      </c>
      <c r="I7">
        <v>0</v>
      </c>
      <c r="J7">
        <v>0</v>
      </c>
      <c r="K7">
        <v>0</v>
      </c>
      <c r="L7">
        <v>0</v>
      </c>
      <c r="M7">
        <v>25582522</v>
      </c>
      <c r="N7">
        <v>25582522</v>
      </c>
      <c r="O7">
        <v>0</v>
      </c>
      <c r="P7">
        <v>0</v>
      </c>
    </row>
    <row r="8" spans="1:16" ht="12.75">
      <c r="A8" t="s">
        <v>140</v>
      </c>
      <c r="B8" t="s">
        <v>135</v>
      </c>
      <c r="C8" t="s">
        <v>136</v>
      </c>
      <c r="D8" t="s">
        <v>144</v>
      </c>
      <c r="E8" t="s">
        <v>153</v>
      </c>
      <c r="F8" t="s">
        <v>153</v>
      </c>
      <c r="G8" t="s">
        <v>154</v>
      </c>
      <c r="H8">
        <v>0</v>
      </c>
      <c r="I8">
        <v>0</v>
      </c>
      <c r="J8">
        <v>0</v>
      </c>
      <c r="K8">
        <v>0</v>
      </c>
      <c r="L8">
        <v>0</v>
      </c>
      <c r="M8">
        <v>150000</v>
      </c>
      <c r="N8">
        <v>150000</v>
      </c>
      <c r="O8">
        <v>0</v>
      </c>
      <c r="P8">
        <v>0</v>
      </c>
    </row>
    <row r="9" spans="1:16" ht="12.75">
      <c r="A9" t="s">
        <v>140</v>
      </c>
      <c r="B9" t="s">
        <v>135</v>
      </c>
      <c r="C9" t="s">
        <v>136</v>
      </c>
      <c r="D9" t="s">
        <v>144</v>
      </c>
      <c r="E9" t="s">
        <v>155</v>
      </c>
      <c r="F9" t="s">
        <v>155</v>
      </c>
      <c r="G9" t="s">
        <v>156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t="s">
        <v>140</v>
      </c>
      <c r="B10" t="s">
        <v>135</v>
      </c>
      <c r="C10" t="s">
        <v>136</v>
      </c>
      <c r="D10" t="s">
        <v>144</v>
      </c>
      <c r="E10" t="s">
        <v>157</v>
      </c>
      <c r="F10" t="s">
        <v>157</v>
      </c>
      <c r="G10" t="s">
        <v>158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2.75">
      <c r="A11" t="s">
        <v>140</v>
      </c>
      <c r="B11" t="s">
        <v>135</v>
      </c>
      <c r="C11" t="s">
        <v>136</v>
      </c>
      <c r="D11" t="s">
        <v>159</v>
      </c>
      <c r="E11" t="s">
        <v>160</v>
      </c>
      <c r="F11" t="s">
        <v>160</v>
      </c>
      <c r="G11" t="s">
        <v>161</v>
      </c>
      <c r="H11">
        <v>0</v>
      </c>
      <c r="I11">
        <v>1362262206.42</v>
      </c>
      <c r="J11">
        <v>5653578742.52</v>
      </c>
      <c r="K11">
        <v>-4291316536.1</v>
      </c>
      <c r="L11">
        <v>0</v>
      </c>
      <c r="M11">
        <v>5502639351.79</v>
      </c>
      <c r="N11">
        <v>5551061384.03</v>
      </c>
      <c r="O11">
        <v>-48422032.24</v>
      </c>
      <c r="P11">
        <v>0</v>
      </c>
    </row>
    <row r="12" spans="1:16" ht="12.75">
      <c r="A12" t="s">
        <v>140</v>
      </c>
      <c r="B12" t="s">
        <v>135</v>
      </c>
      <c r="C12" t="s">
        <v>136</v>
      </c>
      <c r="D12" t="s">
        <v>159</v>
      </c>
      <c r="E12" t="s">
        <v>162</v>
      </c>
      <c r="F12" t="s">
        <v>162</v>
      </c>
      <c r="G12" t="s">
        <v>163</v>
      </c>
      <c r="H12">
        <v>0</v>
      </c>
      <c r="I12">
        <v>0</v>
      </c>
      <c r="J12">
        <v>438022.91</v>
      </c>
      <c r="K12">
        <v>-438022.91</v>
      </c>
      <c r="L12">
        <v>0</v>
      </c>
      <c r="M12">
        <v>0</v>
      </c>
      <c r="N12">
        <v>49005</v>
      </c>
      <c r="O12">
        <v>-49005</v>
      </c>
      <c r="P12">
        <v>0</v>
      </c>
    </row>
    <row r="13" spans="1:16" ht="12.75">
      <c r="A13" t="s">
        <v>140</v>
      </c>
      <c r="B13" t="s">
        <v>135</v>
      </c>
      <c r="C13" t="s">
        <v>136</v>
      </c>
      <c r="D13" t="s">
        <v>159</v>
      </c>
      <c r="E13" t="s">
        <v>164</v>
      </c>
      <c r="F13" t="s">
        <v>164</v>
      </c>
      <c r="G13" t="s">
        <v>165</v>
      </c>
      <c r="H13">
        <v>0</v>
      </c>
      <c r="I13">
        <v>0</v>
      </c>
      <c r="J13">
        <v>2313712.29</v>
      </c>
      <c r="K13">
        <v>-2313712.29</v>
      </c>
      <c r="L13">
        <v>0</v>
      </c>
      <c r="M13">
        <v>0</v>
      </c>
      <c r="N13">
        <v>1016691.88</v>
      </c>
      <c r="O13">
        <v>-1016691.88</v>
      </c>
      <c r="P13">
        <v>0</v>
      </c>
    </row>
    <row r="14" spans="1:16" ht="12.75">
      <c r="A14" t="s">
        <v>140</v>
      </c>
      <c r="B14" t="s">
        <v>135</v>
      </c>
      <c r="C14" t="s">
        <v>136</v>
      </c>
      <c r="D14" t="s">
        <v>166</v>
      </c>
      <c r="E14" t="s">
        <v>167</v>
      </c>
      <c r="F14" t="s">
        <v>167</v>
      </c>
      <c r="G14" t="s">
        <v>168</v>
      </c>
      <c r="H14">
        <v>0</v>
      </c>
      <c r="I14">
        <v>1329729125.5</v>
      </c>
      <c r="J14">
        <v>1359510471.22</v>
      </c>
      <c r="K14">
        <v>-29781345.72</v>
      </c>
      <c r="L14">
        <v>0</v>
      </c>
      <c r="M14">
        <v>5499964695.12</v>
      </c>
      <c r="N14">
        <v>5501573654.91</v>
      </c>
      <c r="O14">
        <v>-1608959.79</v>
      </c>
      <c r="P14">
        <v>0</v>
      </c>
    </row>
    <row r="15" spans="1:16" ht="12.75">
      <c r="A15" t="s">
        <v>140</v>
      </c>
      <c r="B15" t="s">
        <v>135</v>
      </c>
      <c r="C15" t="s">
        <v>136</v>
      </c>
      <c r="D15" t="s">
        <v>166</v>
      </c>
      <c r="E15" t="s">
        <v>169</v>
      </c>
      <c r="F15" t="s">
        <v>169</v>
      </c>
      <c r="G15" t="s">
        <v>170</v>
      </c>
      <c r="H15">
        <v>0</v>
      </c>
      <c r="I15">
        <v>932955801.33</v>
      </c>
      <c r="J15">
        <v>1329729125.5</v>
      </c>
      <c r="K15">
        <v>-396773324.17</v>
      </c>
      <c r="L15">
        <v>0</v>
      </c>
      <c r="M15">
        <v>5481167779.68</v>
      </c>
      <c r="N15">
        <v>5499964695.12</v>
      </c>
      <c r="O15">
        <v>-18796915.44</v>
      </c>
      <c r="P15">
        <v>0</v>
      </c>
    </row>
    <row r="16" spans="1:16" ht="12.75">
      <c r="A16" t="s">
        <v>140</v>
      </c>
      <c r="B16" t="s">
        <v>135</v>
      </c>
      <c r="C16" t="s">
        <v>136</v>
      </c>
      <c r="D16" t="s">
        <v>166</v>
      </c>
      <c r="E16" t="s">
        <v>171</v>
      </c>
      <c r="F16" t="s">
        <v>171</v>
      </c>
      <c r="G16" t="s">
        <v>172</v>
      </c>
      <c r="H16">
        <v>0</v>
      </c>
      <c r="I16">
        <v>0</v>
      </c>
      <c r="J16">
        <v>932955801.33</v>
      </c>
      <c r="K16">
        <v>-932955801.33</v>
      </c>
      <c r="L16">
        <v>0</v>
      </c>
      <c r="M16">
        <v>0</v>
      </c>
      <c r="N16">
        <v>5481167779.68</v>
      </c>
      <c r="O16">
        <v>-5481167779.68</v>
      </c>
      <c r="P16">
        <v>0</v>
      </c>
    </row>
    <row r="17" spans="1:16" ht="12.75">
      <c r="A17" t="s">
        <v>134</v>
      </c>
      <c r="B17" t="s">
        <v>135</v>
      </c>
      <c r="C17" t="s">
        <v>136</v>
      </c>
      <c r="D17" t="s">
        <v>173</v>
      </c>
      <c r="E17" t="s">
        <v>174</v>
      </c>
      <c r="F17" t="s">
        <v>174</v>
      </c>
      <c r="G17" t="s">
        <v>175</v>
      </c>
      <c r="H17">
        <v>0</v>
      </c>
      <c r="I17">
        <v>5620139005</v>
      </c>
      <c r="J17">
        <v>5620139005</v>
      </c>
      <c r="K17">
        <v>0</v>
      </c>
      <c r="L17">
        <v>0</v>
      </c>
      <c r="M17">
        <v>4972093697</v>
      </c>
      <c r="N17">
        <v>4972093697</v>
      </c>
      <c r="O17">
        <v>0</v>
      </c>
      <c r="P17">
        <v>0</v>
      </c>
    </row>
    <row r="18" spans="1:16" ht="12.75">
      <c r="A18" t="s">
        <v>134</v>
      </c>
      <c r="B18" t="s">
        <v>135</v>
      </c>
      <c r="C18" t="s">
        <v>136</v>
      </c>
      <c r="D18" t="s">
        <v>176</v>
      </c>
      <c r="E18" t="s">
        <v>177</v>
      </c>
      <c r="F18" t="s">
        <v>177</v>
      </c>
      <c r="G18" t="s">
        <v>178</v>
      </c>
      <c r="H18">
        <v>0</v>
      </c>
      <c r="I18">
        <v>33439737.52</v>
      </c>
      <c r="J18">
        <v>33439737.52</v>
      </c>
      <c r="K18">
        <v>0</v>
      </c>
      <c r="L18">
        <v>0</v>
      </c>
      <c r="M18">
        <v>578967687.03</v>
      </c>
      <c r="N18">
        <v>578967687.03</v>
      </c>
      <c r="O18">
        <v>0</v>
      </c>
      <c r="P18">
        <v>0</v>
      </c>
    </row>
    <row r="19" spans="1:16" ht="12.75">
      <c r="A19" t="s">
        <v>134</v>
      </c>
      <c r="B19" t="s">
        <v>135</v>
      </c>
      <c r="C19" t="s">
        <v>136</v>
      </c>
      <c r="D19" t="s">
        <v>179</v>
      </c>
      <c r="E19" t="s">
        <v>180</v>
      </c>
      <c r="F19" t="s">
        <v>180</v>
      </c>
      <c r="G19" t="s">
        <v>181</v>
      </c>
      <c r="H19">
        <v>0</v>
      </c>
      <c r="I19">
        <v>5653578742.52</v>
      </c>
      <c r="J19">
        <v>880392666.51</v>
      </c>
      <c r="K19">
        <v>4773186076.01</v>
      </c>
      <c r="L19">
        <v>0</v>
      </c>
      <c r="M19">
        <v>5551061384.03</v>
      </c>
      <c r="N19">
        <v>5646061145.59</v>
      </c>
      <c r="O19">
        <v>-94999761.56</v>
      </c>
      <c r="P19">
        <v>0</v>
      </c>
    </row>
    <row r="20" spans="1:16" ht="12.75">
      <c r="A20" t="s">
        <v>134</v>
      </c>
      <c r="B20" t="s">
        <v>135</v>
      </c>
      <c r="C20" t="s">
        <v>136</v>
      </c>
      <c r="D20" t="s">
        <v>182</v>
      </c>
      <c r="E20" t="s">
        <v>183</v>
      </c>
      <c r="F20" t="s">
        <v>183</v>
      </c>
      <c r="G20" t="s">
        <v>184</v>
      </c>
      <c r="H20">
        <v>0</v>
      </c>
      <c r="I20">
        <v>880392666.51</v>
      </c>
      <c r="J20">
        <v>0</v>
      </c>
      <c r="K20">
        <v>880392666.51</v>
      </c>
      <c r="L20">
        <v>0</v>
      </c>
      <c r="M20">
        <v>5646061145.59</v>
      </c>
      <c r="N20">
        <v>0</v>
      </c>
      <c r="O20">
        <v>5646061145.59</v>
      </c>
      <c r="P20">
        <v>0</v>
      </c>
    </row>
    <row r="21" spans="1:16" ht="12.75">
      <c r="A21" t="s">
        <v>140</v>
      </c>
      <c r="B21" t="s">
        <v>135</v>
      </c>
      <c r="C21" t="s">
        <v>136</v>
      </c>
      <c r="D21" t="s">
        <v>185</v>
      </c>
      <c r="E21" t="s">
        <v>186</v>
      </c>
      <c r="F21" t="s">
        <v>186</v>
      </c>
      <c r="G21" t="s">
        <v>187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2.75">
      <c r="A22" t="s">
        <v>134</v>
      </c>
      <c r="B22" t="s">
        <v>135</v>
      </c>
      <c r="C22" t="s">
        <v>136</v>
      </c>
      <c r="D22" t="s">
        <v>185</v>
      </c>
      <c r="E22" t="s">
        <v>188</v>
      </c>
      <c r="F22" t="s">
        <v>188</v>
      </c>
      <c r="G22" t="s">
        <v>189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2.75">
      <c r="A23" t="s">
        <v>134</v>
      </c>
      <c r="B23" t="s">
        <v>135</v>
      </c>
      <c r="C23" t="s">
        <v>136</v>
      </c>
      <c r="D23" t="s">
        <v>185</v>
      </c>
      <c r="E23" t="s">
        <v>190</v>
      </c>
      <c r="F23" t="s">
        <v>190</v>
      </c>
      <c r="G23" t="s">
        <v>191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2.75">
      <c r="A24" t="s">
        <v>134</v>
      </c>
      <c r="B24" t="s">
        <v>135</v>
      </c>
      <c r="C24" t="s">
        <v>192</v>
      </c>
      <c r="D24" t="s">
        <v>193</v>
      </c>
      <c r="E24" t="s">
        <v>194</v>
      </c>
      <c r="F24" t="s">
        <v>194</v>
      </c>
      <c r="G24" t="s">
        <v>195</v>
      </c>
      <c r="H24">
        <v>0</v>
      </c>
      <c r="I24">
        <v>165512500</v>
      </c>
      <c r="J24">
        <v>0</v>
      </c>
      <c r="K24">
        <v>165512500</v>
      </c>
      <c r="L24">
        <v>0</v>
      </c>
      <c r="M24">
        <v>152731877</v>
      </c>
      <c r="N24">
        <v>0</v>
      </c>
      <c r="O24">
        <v>152731877</v>
      </c>
      <c r="P24">
        <v>0</v>
      </c>
    </row>
    <row r="25" spans="1:16" ht="12.75">
      <c r="A25" t="s">
        <v>134</v>
      </c>
      <c r="B25" t="s">
        <v>135</v>
      </c>
      <c r="C25" t="s">
        <v>192</v>
      </c>
      <c r="D25" t="s">
        <v>193</v>
      </c>
      <c r="E25" t="s">
        <v>196</v>
      </c>
      <c r="F25" t="s">
        <v>196</v>
      </c>
      <c r="G25" t="s">
        <v>197</v>
      </c>
      <c r="H25">
        <v>0</v>
      </c>
      <c r="I25">
        <v>78873788</v>
      </c>
      <c r="J25">
        <v>0</v>
      </c>
      <c r="K25">
        <v>78873788</v>
      </c>
      <c r="L25">
        <v>0</v>
      </c>
      <c r="M25">
        <v>92183501</v>
      </c>
      <c r="N25">
        <v>0</v>
      </c>
      <c r="O25">
        <v>92183501</v>
      </c>
      <c r="P25">
        <v>0</v>
      </c>
    </row>
    <row r="26" spans="1:16" ht="12.75">
      <c r="A26" t="s">
        <v>134</v>
      </c>
      <c r="B26" t="s">
        <v>135</v>
      </c>
      <c r="C26" t="s">
        <v>192</v>
      </c>
      <c r="D26" t="s">
        <v>193</v>
      </c>
      <c r="E26" t="s">
        <v>198</v>
      </c>
      <c r="F26" t="s">
        <v>198</v>
      </c>
      <c r="G26" t="s">
        <v>199</v>
      </c>
      <c r="H26">
        <v>0</v>
      </c>
      <c r="I26">
        <v>25804207</v>
      </c>
      <c r="J26">
        <v>0</v>
      </c>
      <c r="K26">
        <v>25804207</v>
      </c>
      <c r="L26">
        <v>0</v>
      </c>
      <c r="M26">
        <v>17749363</v>
      </c>
      <c r="N26">
        <v>0</v>
      </c>
      <c r="O26">
        <v>17749363</v>
      </c>
      <c r="P26">
        <v>0</v>
      </c>
    </row>
    <row r="27" spans="1:16" ht="12.75">
      <c r="A27" t="s">
        <v>134</v>
      </c>
      <c r="B27" t="s">
        <v>135</v>
      </c>
      <c r="C27" t="s">
        <v>192</v>
      </c>
      <c r="D27" t="s">
        <v>193</v>
      </c>
      <c r="E27" t="s">
        <v>200</v>
      </c>
      <c r="F27" t="s">
        <v>200</v>
      </c>
      <c r="G27" t="s">
        <v>201</v>
      </c>
      <c r="H27">
        <v>0</v>
      </c>
      <c r="I27">
        <v>27775000</v>
      </c>
      <c r="J27">
        <v>0</v>
      </c>
      <c r="K27">
        <v>27775000</v>
      </c>
      <c r="L27">
        <v>0</v>
      </c>
      <c r="M27">
        <v>31685768</v>
      </c>
      <c r="N27">
        <v>0</v>
      </c>
      <c r="O27">
        <v>31685768</v>
      </c>
      <c r="P27">
        <v>0</v>
      </c>
    </row>
    <row r="28" spans="1:16" ht="12.75">
      <c r="A28" t="s">
        <v>140</v>
      </c>
      <c r="B28" t="s">
        <v>135</v>
      </c>
      <c r="C28" t="s">
        <v>192</v>
      </c>
      <c r="D28" t="s">
        <v>202</v>
      </c>
      <c r="E28" t="s">
        <v>203</v>
      </c>
      <c r="F28" t="s">
        <v>203</v>
      </c>
      <c r="G28" t="s">
        <v>204</v>
      </c>
      <c r="H28">
        <v>0</v>
      </c>
      <c r="I28">
        <v>43174587.72</v>
      </c>
      <c r="J28">
        <v>167428200</v>
      </c>
      <c r="K28">
        <v>-124253612.28</v>
      </c>
      <c r="L28">
        <v>0</v>
      </c>
      <c r="M28">
        <v>74174717.49</v>
      </c>
      <c r="N28">
        <v>154793973.74</v>
      </c>
      <c r="O28">
        <v>-80619256.25</v>
      </c>
      <c r="P28">
        <v>0</v>
      </c>
    </row>
    <row r="29" spans="1:16" ht="12.75">
      <c r="A29" t="s">
        <v>140</v>
      </c>
      <c r="B29" t="s">
        <v>135</v>
      </c>
      <c r="C29" t="s">
        <v>192</v>
      </c>
      <c r="D29" t="s">
        <v>202</v>
      </c>
      <c r="E29" t="s">
        <v>205</v>
      </c>
      <c r="F29" t="s">
        <v>205</v>
      </c>
      <c r="G29" t="s">
        <v>206</v>
      </c>
      <c r="H29">
        <v>0</v>
      </c>
      <c r="I29">
        <v>10994832.2</v>
      </c>
      <c r="J29">
        <v>78873788</v>
      </c>
      <c r="K29">
        <v>-67878955.8</v>
      </c>
      <c r="L29">
        <v>0</v>
      </c>
      <c r="M29">
        <v>33761619.36</v>
      </c>
      <c r="N29">
        <v>104104182.07</v>
      </c>
      <c r="O29">
        <v>-70342562.71</v>
      </c>
      <c r="P29">
        <v>0</v>
      </c>
    </row>
    <row r="30" spans="1:16" ht="12.75">
      <c r="A30" t="s">
        <v>140</v>
      </c>
      <c r="B30" t="s">
        <v>135</v>
      </c>
      <c r="C30" t="s">
        <v>192</v>
      </c>
      <c r="D30" t="s">
        <v>202</v>
      </c>
      <c r="E30" t="s">
        <v>207</v>
      </c>
      <c r="F30" t="s">
        <v>207</v>
      </c>
      <c r="G30" t="s">
        <v>208</v>
      </c>
      <c r="H30">
        <v>0</v>
      </c>
      <c r="I30">
        <v>745415</v>
      </c>
      <c r="J30">
        <v>25842707</v>
      </c>
      <c r="K30">
        <v>-25097292</v>
      </c>
      <c r="L30">
        <v>0</v>
      </c>
      <c r="M30">
        <v>5020486.41</v>
      </c>
      <c r="N30">
        <v>18975631.439999998</v>
      </c>
      <c r="O30">
        <v>-13955145.03</v>
      </c>
      <c r="P30">
        <v>0</v>
      </c>
    </row>
    <row r="31" spans="1:16" ht="12.75">
      <c r="A31" t="s">
        <v>140</v>
      </c>
      <c r="B31" t="s">
        <v>135</v>
      </c>
      <c r="C31" t="s">
        <v>192</v>
      </c>
      <c r="D31" t="s">
        <v>202</v>
      </c>
      <c r="E31" t="s">
        <v>209</v>
      </c>
      <c r="F31" t="s">
        <v>209</v>
      </c>
      <c r="G31" t="s">
        <v>210</v>
      </c>
      <c r="H31">
        <v>0</v>
      </c>
      <c r="I31">
        <v>375000</v>
      </c>
      <c r="J31">
        <v>27775000</v>
      </c>
      <c r="K31">
        <v>-27400000</v>
      </c>
      <c r="L31">
        <v>0</v>
      </c>
      <c r="M31">
        <v>143569.83</v>
      </c>
      <c r="N31">
        <v>31646245</v>
      </c>
      <c r="O31">
        <v>-31502675.17</v>
      </c>
      <c r="P31">
        <v>0</v>
      </c>
    </row>
    <row r="32" spans="1:16" ht="12.75">
      <c r="A32" t="s">
        <v>140</v>
      </c>
      <c r="B32" t="s">
        <v>135</v>
      </c>
      <c r="C32" t="s">
        <v>192</v>
      </c>
      <c r="D32" t="s">
        <v>211</v>
      </c>
      <c r="E32" t="s">
        <v>212</v>
      </c>
      <c r="F32" t="s">
        <v>212</v>
      </c>
      <c r="G32" t="s">
        <v>213</v>
      </c>
      <c r="H32">
        <v>0</v>
      </c>
      <c r="I32">
        <v>0</v>
      </c>
      <c r="J32">
        <v>5017818.05</v>
      </c>
      <c r="K32">
        <v>-5017818.05</v>
      </c>
      <c r="L32">
        <v>0</v>
      </c>
      <c r="M32">
        <v>0</v>
      </c>
      <c r="N32">
        <v>208001.41</v>
      </c>
      <c r="O32">
        <v>-208001.41</v>
      </c>
      <c r="P32">
        <v>0</v>
      </c>
    </row>
    <row r="33" spans="1:16" ht="12.75">
      <c r="A33" t="s">
        <v>140</v>
      </c>
      <c r="B33" t="s">
        <v>135</v>
      </c>
      <c r="C33" t="s">
        <v>192</v>
      </c>
      <c r="D33" t="s">
        <v>211</v>
      </c>
      <c r="E33" t="s">
        <v>214</v>
      </c>
      <c r="F33" t="s">
        <v>214</v>
      </c>
      <c r="G33" t="s">
        <v>215</v>
      </c>
      <c r="H33">
        <v>0</v>
      </c>
      <c r="I33">
        <v>0</v>
      </c>
      <c r="J33">
        <v>2773770.5</v>
      </c>
      <c r="K33">
        <v>-2773770.5</v>
      </c>
      <c r="L33">
        <v>0</v>
      </c>
      <c r="M33">
        <v>0</v>
      </c>
      <c r="N33">
        <v>1033283.68</v>
      </c>
      <c r="O33">
        <v>-1033283.68</v>
      </c>
      <c r="P33">
        <v>0</v>
      </c>
    </row>
    <row r="34" spans="1:16" ht="12.75">
      <c r="A34" t="s">
        <v>140</v>
      </c>
      <c r="B34" t="s">
        <v>135</v>
      </c>
      <c r="C34" t="s">
        <v>192</v>
      </c>
      <c r="D34" t="s">
        <v>211</v>
      </c>
      <c r="E34" t="s">
        <v>216</v>
      </c>
      <c r="F34" t="s">
        <v>216</v>
      </c>
      <c r="G34" t="s">
        <v>217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ht="12.75">
      <c r="A35" t="s">
        <v>140</v>
      </c>
      <c r="B35" t="s">
        <v>135</v>
      </c>
      <c r="C35" t="s">
        <v>192</v>
      </c>
      <c r="D35" t="s">
        <v>211</v>
      </c>
      <c r="E35" t="s">
        <v>218</v>
      </c>
      <c r="F35" t="s">
        <v>218</v>
      </c>
      <c r="G35" t="s">
        <v>219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2.75">
      <c r="A36" t="s">
        <v>134</v>
      </c>
      <c r="B36" t="s">
        <v>135</v>
      </c>
      <c r="C36" t="s">
        <v>192</v>
      </c>
      <c r="D36" t="s">
        <v>220</v>
      </c>
      <c r="E36" t="s">
        <v>221</v>
      </c>
      <c r="F36" t="s">
        <v>221</v>
      </c>
      <c r="G36" t="s">
        <v>222</v>
      </c>
      <c r="H36">
        <v>0</v>
      </c>
      <c r="I36">
        <v>1915700</v>
      </c>
      <c r="J36">
        <v>0</v>
      </c>
      <c r="K36">
        <v>1915700</v>
      </c>
      <c r="L36">
        <v>0</v>
      </c>
      <c r="M36">
        <v>2062096.74</v>
      </c>
      <c r="N36">
        <v>0</v>
      </c>
      <c r="O36">
        <v>2062096.74</v>
      </c>
      <c r="P36">
        <v>0</v>
      </c>
    </row>
    <row r="37" spans="1:16" ht="12.75">
      <c r="A37" t="s">
        <v>134</v>
      </c>
      <c r="B37" t="s">
        <v>135</v>
      </c>
      <c r="C37" t="s">
        <v>192</v>
      </c>
      <c r="D37" t="s">
        <v>220</v>
      </c>
      <c r="E37" t="s">
        <v>223</v>
      </c>
      <c r="F37" t="s">
        <v>223</v>
      </c>
      <c r="G37" t="s">
        <v>224</v>
      </c>
      <c r="H37">
        <v>0</v>
      </c>
      <c r="I37">
        <v>0</v>
      </c>
      <c r="J37">
        <v>0</v>
      </c>
      <c r="K37">
        <v>0</v>
      </c>
      <c r="L37">
        <v>0</v>
      </c>
      <c r="M37">
        <v>11920681.07</v>
      </c>
      <c r="N37">
        <v>0</v>
      </c>
      <c r="O37">
        <v>11920681.07</v>
      </c>
      <c r="P37">
        <v>0</v>
      </c>
    </row>
    <row r="38" spans="1:16" ht="12.75">
      <c r="A38" t="s">
        <v>134</v>
      </c>
      <c r="B38" t="s">
        <v>135</v>
      </c>
      <c r="C38" t="s">
        <v>192</v>
      </c>
      <c r="D38" t="s">
        <v>220</v>
      </c>
      <c r="E38" t="s">
        <v>225</v>
      </c>
      <c r="F38" t="s">
        <v>225</v>
      </c>
      <c r="G38" t="s">
        <v>226</v>
      </c>
      <c r="H38">
        <v>0</v>
      </c>
      <c r="I38">
        <v>38500</v>
      </c>
      <c r="J38">
        <v>0</v>
      </c>
      <c r="K38">
        <v>38500</v>
      </c>
      <c r="L38">
        <v>0</v>
      </c>
      <c r="M38">
        <v>1226268.44</v>
      </c>
      <c r="N38">
        <v>0</v>
      </c>
      <c r="O38">
        <v>1226268.44</v>
      </c>
      <c r="P38">
        <v>0</v>
      </c>
    </row>
    <row r="39" spans="1:16" ht="12.75">
      <c r="A39" t="s">
        <v>134</v>
      </c>
      <c r="B39" t="s">
        <v>135</v>
      </c>
      <c r="C39" t="s">
        <v>192</v>
      </c>
      <c r="D39" t="s">
        <v>220</v>
      </c>
      <c r="E39" t="s">
        <v>227</v>
      </c>
      <c r="F39" t="s">
        <v>227</v>
      </c>
      <c r="G39" t="s">
        <v>228</v>
      </c>
      <c r="H39">
        <v>0</v>
      </c>
      <c r="I39">
        <v>0</v>
      </c>
      <c r="J39">
        <v>0</v>
      </c>
      <c r="K39">
        <v>0</v>
      </c>
      <c r="L39">
        <v>0</v>
      </c>
      <c r="M39">
        <v>-39523</v>
      </c>
      <c r="N39">
        <v>0</v>
      </c>
      <c r="O39">
        <v>-39523</v>
      </c>
      <c r="P39">
        <v>0</v>
      </c>
    </row>
    <row r="40" spans="1:16" ht="12.75">
      <c r="A40" t="s">
        <v>140</v>
      </c>
      <c r="B40" t="s">
        <v>135</v>
      </c>
      <c r="C40" t="s">
        <v>192</v>
      </c>
      <c r="D40" t="s">
        <v>229</v>
      </c>
      <c r="E40" t="s">
        <v>230</v>
      </c>
      <c r="F40" t="s">
        <v>230</v>
      </c>
      <c r="G40" t="s">
        <v>231</v>
      </c>
      <c r="H40">
        <v>0</v>
      </c>
      <c r="I40">
        <v>24446682.05</v>
      </c>
      <c r="J40">
        <v>38156769.67</v>
      </c>
      <c r="K40">
        <v>-13710087.62</v>
      </c>
      <c r="L40">
        <v>0</v>
      </c>
      <c r="M40">
        <v>60049537.67</v>
      </c>
      <c r="N40">
        <v>73966716.08</v>
      </c>
      <c r="O40">
        <v>-13917178.41</v>
      </c>
      <c r="P40">
        <v>0</v>
      </c>
    </row>
    <row r="41" spans="1:16" ht="12.75">
      <c r="A41" t="s">
        <v>140</v>
      </c>
      <c r="B41" t="s">
        <v>135</v>
      </c>
      <c r="C41" t="s">
        <v>192</v>
      </c>
      <c r="D41" t="s">
        <v>229</v>
      </c>
      <c r="E41" t="s">
        <v>232</v>
      </c>
      <c r="F41" t="s">
        <v>232</v>
      </c>
      <c r="G41" t="s">
        <v>233</v>
      </c>
      <c r="H41">
        <v>0</v>
      </c>
      <c r="I41">
        <v>6208486.49</v>
      </c>
      <c r="J41">
        <v>8221061.7</v>
      </c>
      <c r="K41">
        <v>-2012575.21</v>
      </c>
      <c r="L41">
        <v>0</v>
      </c>
      <c r="M41">
        <v>17244679.96</v>
      </c>
      <c r="N41">
        <v>32728335.68</v>
      </c>
      <c r="O41">
        <v>-15483655.72</v>
      </c>
      <c r="P41">
        <v>0</v>
      </c>
    </row>
    <row r="42" spans="1:16" ht="12.75">
      <c r="A42" t="s">
        <v>140</v>
      </c>
      <c r="B42" t="s">
        <v>135</v>
      </c>
      <c r="C42" t="s">
        <v>192</v>
      </c>
      <c r="D42" t="s">
        <v>229</v>
      </c>
      <c r="E42" t="s">
        <v>234</v>
      </c>
      <c r="F42" t="s">
        <v>234</v>
      </c>
      <c r="G42" t="s">
        <v>235</v>
      </c>
      <c r="H42">
        <v>0</v>
      </c>
      <c r="I42">
        <v>100000</v>
      </c>
      <c r="J42">
        <v>745415</v>
      </c>
      <c r="K42">
        <v>-645415</v>
      </c>
      <c r="L42">
        <v>0</v>
      </c>
      <c r="M42">
        <v>2620732.26</v>
      </c>
      <c r="N42">
        <v>5020486.41</v>
      </c>
      <c r="O42">
        <v>-2399754.15</v>
      </c>
      <c r="P42">
        <v>0</v>
      </c>
    </row>
    <row r="43" spans="1:16" ht="12.75">
      <c r="A43" t="s">
        <v>140</v>
      </c>
      <c r="B43" t="s">
        <v>135</v>
      </c>
      <c r="C43" t="s">
        <v>192</v>
      </c>
      <c r="D43" t="s">
        <v>229</v>
      </c>
      <c r="E43" t="s">
        <v>236</v>
      </c>
      <c r="F43" t="s">
        <v>236</v>
      </c>
      <c r="G43" t="s">
        <v>237</v>
      </c>
      <c r="H43">
        <v>0</v>
      </c>
      <c r="I43">
        <v>0</v>
      </c>
      <c r="J43">
        <v>375000</v>
      </c>
      <c r="K43">
        <v>-375000</v>
      </c>
      <c r="L43">
        <v>0</v>
      </c>
      <c r="M43">
        <v>100000</v>
      </c>
      <c r="N43">
        <v>143569.83</v>
      </c>
      <c r="O43">
        <v>-43569.83</v>
      </c>
      <c r="P43">
        <v>0</v>
      </c>
    </row>
    <row r="44" spans="1:16" ht="12.75">
      <c r="A44" t="s">
        <v>140</v>
      </c>
      <c r="B44" t="s">
        <v>135</v>
      </c>
      <c r="C44" t="s">
        <v>192</v>
      </c>
      <c r="D44" t="s">
        <v>238</v>
      </c>
      <c r="E44" t="s">
        <v>239</v>
      </c>
      <c r="F44" t="s">
        <v>239</v>
      </c>
      <c r="G44" t="s">
        <v>240</v>
      </c>
      <c r="H44">
        <v>0</v>
      </c>
      <c r="I44">
        <v>0</v>
      </c>
      <c r="J44">
        <v>24446682.05</v>
      </c>
      <c r="K44">
        <v>-24446682.05</v>
      </c>
      <c r="L44">
        <v>0</v>
      </c>
      <c r="M44">
        <v>0</v>
      </c>
      <c r="N44">
        <v>60049537.67</v>
      </c>
      <c r="O44">
        <v>-60049537.67</v>
      </c>
      <c r="P44">
        <v>0</v>
      </c>
    </row>
    <row r="45" spans="1:16" ht="12.75">
      <c r="A45" t="s">
        <v>140</v>
      </c>
      <c r="B45" t="s">
        <v>135</v>
      </c>
      <c r="C45" t="s">
        <v>192</v>
      </c>
      <c r="D45" t="s">
        <v>238</v>
      </c>
      <c r="E45" t="s">
        <v>241</v>
      </c>
      <c r="F45" t="s">
        <v>241</v>
      </c>
      <c r="G45" t="s">
        <v>242</v>
      </c>
      <c r="H45">
        <v>0</v>
      </c>
      <c r="I45">
        <v>0</v>
      </c>
      <c r="J45">
        <v>6208486.49</v>
      </c>
      <c r="K45">
        <v>-6208486.49</v>
      </c>
      <c r="L45">
        <v>0</v>
      </c>
      <c r="M45">
        <v>0</v>
      </c>
      <c r="N45">
        <v>17244679.96</v>
      </c>
      <c r="O45">
        <v>-17244679.96</v>
      </c>
      <c r="P45">
        <v>0</v>
      </c>
    </row>
    <row r="46" spans="1:16" ht="12.75">
      <c r="A46" t="s">
        <v>140</v>
      </c>
      <c r="B46" t="s">
        <v>135</v>
      </c>
      <c r="C46" t="s">
        <v>192</v>
      </c>
      <c r="D46" t="s">
        <v>238</v>
      </c>
      <c r="E46" t="s">
        <v>243</v>
      </c>
      <c r="F46" t="s">
        <v>243</v>
      </c>
      <c r="G46" t="s">
        <v>244</v>
      </c>
      <c r="H46">
        <v>0</v>
      </c>
      <c r="I46">
        <v>0</v>
      </c>
      <c r="J46">
        <v>100000</v>
      </c>
      <c r="K46">
        <v>-100000</v>
      </c>
      <c r="L46">
        <v>0</v>
      </c>
      <c r="M46">
        <v>0</v>
      </c>
      <c r="N46">
        <v>2620732.26</v>
      </c>
      <c r="O46">
        <v>-2620732.26</v>
      </c>
      <c r="P46">
        <v>0</v>
      </c>
    </row>
    <row r="47" spans="1:16" ht="12.75">
      <c r="A47" t="s">
        <v>140</v>
      </c>
      <c r="B47" t="s">
        <v>135</v>
      </c>
      <c r="C47" t="s">
        <v>192</v>
      </c>
      <c r="D47" t="s">
        <v>238</v>
      </c>
      <c r="E47" t="s">
        <v>245</v>
      </c>
      <c r="F47" t="s">
        <v>245</v>
      </c>
      <c r="G47" t="s">
        <v>246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100000</v>
      </c>
      <c r="O47">
        <v>-100000</v>
      </c>
      <c r="P47">
        <v>0</v>
      </c>
    </row>
    <row r="48" spans="1:16" ht="12.75">
      <c r="A48" t="s">
        <v>140</v>
      </c>
      <c r="B48" t="s">
        <v>135</v>
      </c>
      <c r="C48" t="s">
        <v>192</v>
      </c>
      <c r="D48" t="s">
        <v>247</v>
      </c>
      <c r="E48" t="s">
        <v>248</v>
      </c>
      <c r="F48" t="s">
        <v>248</v>
      </c>
      <c r="G48" t="s">
        <v>249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2.75">
      <c r="A49" t="s">
        <v>140</v>
      </c>
      <c r="B49" t="s">
        <v>135</v>
      </c>
      <c r="C49" t="s">
        <v>192</v>
      </c>
      <c r="D49" t="s">
        <v>247</v>
      </c>
      <c r="E49" t="s">
        <v>250</v>
      </c>
      <c r="F49" t="s">
        <v>250</v>
      </c>
      <c r="G49" t="s">
        <v>251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2.75">
      <c r="A50" t="s">
        <v>140</v>
      </c>
      <c r="B50" t="s">
        <v>135</v>
      </c>
      <c r="C50" t="s">
        <v>192</v>
      </c>
      <c r="D50" t="s">
        <v>247</v>
      </c>
      <c r="E50" t="s">
        <v>252</v>
      </c>
      <c r="F50" t="s">
        <v>252</v>
      </c>
      <c r="G50" t="s">
        <v>253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2.75">
      <c r="A51" t="s">
        <v>140</v>
      </c>
      <c r="B51" t="s">
        <v>135</v>
      </c>
      <c r="C51" t="s">
        <v>192</v>
      </c>
      <c r="D51" t="s">
        <v>247</v>
      </c>
      <c r="E51" t="s">
        <v>254</v>
      </c>
      <c r="F51" t="s">
        <v>254</v>
      </c>
      <c r="G51" t="s">
        <v>255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2.75">
      <c r="A52" t="s">
        <v>134</v>
      </c>
      <c r="B52" t="s">
        <v>135</v>
      </c>
      <c r="C52" t="s">
        <v>192</v>
      </c>
      <c r="D52" t="s">
        <v>256</v>
      </c>
      <c r="E52" t="s">
        <v>257</v>
      </c>
      <c r="F52" t="s">
        <v>257</v>
      </c>
      <c r="G52" t="s">
        <v>258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2.75">
      <c r="A53" t="s">
        <v>134</v>
      </c>
      <c r="B53" t="s">
        <v>135</v>
      </c>
      <c r="C53" t="s">
        <v>192</v>
      </c>
      <c r="D53" t="s">
        <v>256</v>
      </c>
      <c r="E53" t="s">
        <v>259</v>
      </c>
      <c r="F53" t="s">
        <v>259</v>
      </c>
      <c r="G53" t="s">
        <v>260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2.75">
      <c r="A54" t="s">
        <v>134</v>
      </c>
      <c r="B54" t="s">
        <v>135</v>
      </c>
      <c r="C54" t="s">
        <v>192</v>
      </c>
      <c r="D54" t="s">
        <v>256</v>
      </c>
      <c r="E54" t="s">
        <v>261</v>
      </c>
      <c r="F54" t="s">
        <v>261</v>
      </c>
      <c r="G54" t="s">
        <v>262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2.75">
      <c r="A55" t="s">
        <v>134</v>
      </c>
      <c r="B55" t="s">
        <v>135</v>
      </c>
      <c r="C55" t="s">
        <v>192</v>
      </c>
      <c r="D55" t="s">
        <v>256</v>
      </c>
      <c r="E55" t="s">
        <v>263</v>
      </c>
      <c r="F55" t="s">
        <v>263</v>
      </c>
      <c r="G55" t="s">
        <v>264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2.75">
      <c r="A56" t="s">
        <v>134</v>
      </c>
      <c r="B56" t="s">
        <v>135</v>
      </c>
      <c r="C56" t="s">
        <v>265</v>
      </c>
      <c r="D56" t="s">
        <v>266</v>
      </c>
      <c r="E56" t="s">
        <v>267</v>
      </c>
      <c r="F56" t="s">
        <v>267</v>
      </c>
      <c r="G56" t="s">
        <v>268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2.75">
      <c r="A57" t="s">
        <v>134</v>
      </c>
      <c r="B57" t="s">
        <v>135</v>
      </c>
      <c r="C57" t="s">
        <v>265</v>
      </c>
      <c r="D57" t="s">
        <v>266</v>
      </c>
      <c r="E57" t="s">
        <v>269</v>
      </c>
      <c r="F57" t="s">
        <v>269</v>
      </c>
      <c r="G57" t="s">
        <v>270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2.75">
      <c r="A58" t="s">
        <v>134</v>
      </c>
      <c r="B58" t="s">
        <v>135</v>
      </c>
      <c r="C58" t="s">
        <v>265</v>
      </c>
      <c r="D58" t="s">
        <v>271</v>
      </c>
      <c r="E58" t="s">
        <v>272</v>
      </c>
      <c r="F58" t="s">
        <v>272</v>
      </c>
      <c r="G58" t="s">
        <v>273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2.75">
      <c r="A59" t="s">
        <v>134</v>
      </c>
      <c r="B59" t="s">
        <v>135</v>
      </c>
      <c r="C59" t="s">
        <v>265</v>
      </c>
      <c r="D59" t="s">
        <v>271</v>
      </c>
      <c r="E59" t="s">
        <v>274</v>
      </c>
      <c r="F59" t="s">
        <v>274</v>
      </c>
      <c r="G59" t="s">
        <v>275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2.75">
      <c r="A60" t="s">
        <v>134</v>
      </c>
      <c r="B60" t="s">
        <v>135</v>
      </c>
      <c r="C60" t="s">
        <v>276</v>
      </c>
      <c r="D60" t="s">
        <v>277</v>
      </c>
      <c r="E60" t="s">
        <v>278</v>
      </c>
      <c r="F60" t="s">
        <v>278</v>
      </c>
      <c r="G60" t="s">
        <v>279</v>
      </c>
      <c r="H60">
        <v>0</v>
      </c>
      <c r="I60">
        <v>0</v>
      </c>
      <c r="J60">
        <v>0</v>
      </c>
      <c r="K60">
        <v>0</v>
      </c>
      <c r="L60">
        <v>132563048.09</v>
      </c>
      <c r="M60">
        <v>29500117.52</v>
      </c>
      <c r="N60">
        <v>33285018.509999998</v>
      </c>
      <c r="O60">
        <v>128778147.1</v>
      </c>
      <c r="P60">
        <v>0</v>
      </c>
    </row>
    <row r="61" spans="1:16" ht="12.75">
      <c r="A61" t="s">
        <v>134</v>
      </c>
      <c r="B61" t="s">
        <v>135</v>
      </c>
      <c r="C61" t="s">
        <v>276</v>
      </c>
      <c r="D61" t="s">
        <v>280</v>
      </c>
      <c r="E61" t="s">
        <v>281</v>
      </c>
      <c r="F61" t="s">
        <v>281</v>
      </c>
      <c r="G61" t="s">
        <v>282</v>
      </c>
      <c r="H61">
        <v>0</v>
      </c>
      <c r="I61">
        <v>0</v>
      </c>
      <c r="J61">
        <v>0</v>
      </c>
      <c r="K61">
        <v>0</v>
      </c>
      <c r="L61">
        <v>45991896.519999996</v>
      </c>
      <c r="M61">
        <v>-12706878.01</v>
      </c>
      <c r="N61">
        <v>0</v>
      </c>
      <c r="O61">
        <v>33285018.51</v>
      </c>
      <c r="P61">
        <v>0</v>
      </c>
    </row>
    <row r="62" spans="1:16" ht="12.75">
      <c r="A62" t="s">
        <v>140</v>
      </c>
      <c r="B62" t="s">
        <v>135</v>
      </c>
      <c r="C62" t="s">
        <v>276</v>
      </c>
      <c r="D62" t="s">
        <v>283</v>
      </c>
      <c r="E62" t="s">
        <v>284</v>
      </c>
      <c r="F62" t="s">
        <v>284</v>
      </c>
      <c r="G62" t="s">
        <v>285</v>
      </c>
      <c r="H62">
        <v>0</v>
      </c>
      <c r="I62">
        <v>0</v>
      </c>
      <c r="J62">
        <v>0</v>
      </c>
      <c r="K62">
        <v>0</v>
      </c>
      <c r="L62">
        <v>-178554944.61</v>
      </c>
      <c r="M62">
        <v>0</v>
      </c>
      <c r="N62">
        <v>-16491779</v>
      </c>
      <c r="O62">
        <v>-162063165.61</v>
      </c>
      <c r="P62">
        <v>0</v>
      </c>
    </row>
    <row r="63" spans="1:16" ht="12.75">
      <c r="A63" t="s">
        <v>134</v>
      </c>
      <c r="B63" t="s">
        <v>135</v>
      </c>
      <c r="C63" t="s">
        <v>286</v>
      </c>
      <c r="D63" t="s">
        <v>287</v>
      </c>
      <c r="E63" t="s">
        <v>288</v>
      </c>
      <c r="F63" t="s">
        <v>289</v>
      </c>
      <c r="G63" t="s">
        <v>290</v>
      </c>
      <c r="H63">
        <v>0</v>
      </c>
      <c r="I63">
        <v>0</v>
      </c>
      <c r="J63">
        <v>0</v>
      </c>
      <c r="K63">
        <v>0</v>
      </c>
      <c r="L63">
        <v>36700000</v>
      </c>
      <c r="M63">
        <v>0</v>
      </c>
      <c r="N63">
        <v>0</v>
      </c>
      <c r="O63">
        <v>36700000</v>
      </c>
      <c r="P63">
        <v>0</v>
      </c>
    </row>
    <row r="64" spans="1:16" ht="12.75">
      <c r="A64" t="s">
        <v>134</v>
      </c>
      <c r="B64" t="s">
        <v>135</v>
      </c>
      <c r="C64" t="s">
        <v>286</v>
      </c>
      <c r="D64" t="s">
        <v>287</v>
      </c>
      <c r="E64" t="s">
        <v>288</v>
      </c>
      <c r="F64" t="s">
        <v>291</v>
      </c>
      <c r="G64" t="s">
        <v>292</v>
      </c>
      <c r="H64">
        <v>0</v>
      </c>
      <c r="I64">
        <v>0</v>
      </c>
      <c r="J64">
        <v>0</v>
      </c>
      <c r="K64">
        <v>0</v>
      </c>
      <c r="L64">
        <v>30000000</v>
      </c>
      <c r="M64">
        <v>50300000</v>
      </c>
      <c r="N64">
        <v>50300000</v>
      </c>
      <c r="O64">
        <v>30000000</v>
      </c>
      <c r="P64">
        <v>0</v>
      </c>
    </row>
    <row r="65" spans="1:16" ht="12.75">
      <c r="A65" t="s">
        <v>134</v>
      </c>
      <c r="B65" t="s">
        <v>135</v>
      </c>
      <c r="C65" t="s">
        <v>286</v>
      </c>
      <c r="D65" t="s">
        <v>287</v>
      </c>
      <c r="E65" t="s">
        <v>288</v>
      </c>
      <c r="F65" t="s">
        <v>293</v>
      </c>
      <c r="G65" t="s">
        <v>294</v>
      </c>
      <c r="H65">
        <v>0</v>
      </c>
      <c r="I65">
        <v>0</v>
      </c>
      <c r="J65">
        <v>0</v>
      </c>
      <c r="K65">
        <v>0</v>
      </c>
      <c r="L65">
        <v>48000000</v>
      </c>
      <c r="M65">
        <v>152100000</v>
      </c>
      <c r="N65">
        <v>152100000</v>
      </c>
      <c r="O65">
        <v>48000000</v>
      </c>
      <c r="P65">
        <v>0</v>
      </c>
    </row>
    <row r="66" spans="1:16" ht="12.75">
      <c r="A66" t="s">
        <v>134</v>
      </c>
      <c r="B66" t="s">
        <v>135</v>
      </c>
      <c r="C66" t="s">
        <v>286</v>
      </c>
      <c r="D66" t="s">
        <v>287</v>
      </c>
      <c r="E66" t="s">
        <v>288</v>
      </c>
      <c r="F66" t="s">
        <v>295</v>
      </c>
      <c r="G66" t="s">
        <v>296</v>
      </c>
      <c r="H66">
        <v>0</v>
      </c>
      <c r="I66">
        <v>0</v>
      </c>
      <c r="J66">
        <v>0</v>
      </c>
      <c r="K66">
        <v>0</v>
      </c>
      <c r="L66">
        <v>42000000</v>
      </c>
      <c r="M66">
        <v>30200000</v>
      </c>
      <c r="N66">
        <v>30200000</v>
      </c>
      <c r="O66">
        <v>42000000</v>
      </c>
      <c r="P66">
        <v>0</v>
      </c>
    </row>
    <row r="67" spans="1:16" ht="12.75">
      <c r="A67" t="s">
        <v>134</v>
      </c>
      <c r="B67" t="s">
        <v>135</v>
      </c>
      <c r="C67" t="s">
        <v>286</v>
      </c>
      <c r="D67" t="s">
        <v>287</v>
      </c>
      <c r="E67" t="s">
        <v>288</v>
      </c>
      <c r="F67" t="s">
        <v>297</v>
      </c>
      <c r="G67" t="s">
        <v>298</v>
      </c>
      <c r="H67">
        <v>0</v>
      </c>
      <c r="I67">
        <v>0</v>
      </c>
      <c r="J67">
        <v>0</v>
      </c>
      <c r="K67">
        <v>0</v>
      </c>
      <c r="L67">
        <v>30000000</v>
      </c>
      <c r="M67">
        <v>20000000</v>
      </c>
      <c r="N67">
        <v>20000000</v>
      </c>
      <c r="O67">
        <v>30000000</v>
      </c>
      <c r="P67">
        <v>0</v>
      </c>
    </row>
    <row r="68" spans="1:16" ht="12.75">
      <c r="A68" t="s">
        <v>134</v>
      </c>
      <c r="B68" t="s">
        <v>135</v>
      </c>
      <c r="C68" t="s">
        <v>286</v>
      </c>
      <c r="D68" t="s">
        <v>287</v>
      </c>
      <c r="E68" t="s">
        <v>288</v>
      </c>
      <c r="F68" t="s">
        <v>299</v>
      </c>
      <c r="G68" t="s">
        <v>300</v>
      </c>
      <c r="H68">
        <v>0</v>
      </c>
      <c r="I68">
        <v>0</v>
      </c>
      <c r="J68">
        <v>0</v>
      </c>
      <c r="K68">
        <v>0</v>
      </c>
      <c r="L68">
        <v>54950000</v>
      </c>
      <c r="M68">
        <v>279150000</v>
      </c>
      <c r="N68">
        <v>279150000</v>
      </c>
      <c r="O68">
        <v>54950000</v>
      </c>
      <c r="P68">
        <v>0</v>
      </c>
    </row>
    <row r="69" spans="1:16" ht="12.75">
      <c r="A69" t="s">
        <v>134</v>
      </c>
      <c r="B69" t="s">
        <v>135</v>
      </c>
      <c r="C69" t="s">
        <v>286</v>
      </c>
      <c r="D69" t="s">
        <v>301</v>
      </c>
      <c r="E69" t="s">
        <v>302</v>
      </c>
      <c r="F69" t="s">
        <v>303</v>
      </c>
      <c r="G69" t="s">
        <v>304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2.75">
      <c r="A70" t="s">
        <v>134</v>
      </c>
      <c r="B70" t="s">
        <v>135</v>
      </c>
      <c r="C70" t="s">
        <v>286</v>
      </c>
      <c r="D70" t="s">
        <v>301</v>
      </c>
      <c r="E70" t="s">
        <v>302</v>
      </c>
      <c r="F70" t="s">
        <v>305</v>
      </c>
      <c r="G70" t="s">
        <v>306</v>
      </c>
      <c r="H70">
        <v>0</v>
      </c>
      <c r="I70">
        <v>0</v>
      </c>
      <c r="J70">
        <v>0</v>
      </c>
      <c r="K70">
        <v>0</v>
      </c>
      <c r="L70">
        <v>0</v>
      </c>
      <c r="M70">
        <v>50300000</v>
      </c>
      <c r="N70">
        <v>50300000</v>
      </c>
      <c r="O70">
        <v>0</v>
      </c>
      <c r="P70">
        <v>0</v>
      </c>
    </row>
    <row r="71" spans="1:16" ht="12.75">
      <c r="A71" t="s">
        <v>134</v>
      </c>
      <c r="B71" t="s">
        <v>135</v>
      </c>
      <c r="C71" t="s">
        <v>286</v>
      </c>
      <c r="D71" t="s">
        <v>301</v>
      </c>
      <c r="E71" t="s">
        <v>302</v>
      </c>
      <c r="F71" t="s">
        <v>307</v>
      </c>
      <c r="G71" t="s">
        <v>308</v>
      </c>
      <c r="H71">
        <v>0</v>
      </c>
      <c r="I71">
        <v>0</v>
      </c>
      <c r="J71">
        <v>0</v>
      </c>
      <c r="K71">
        <v>0</v>
      </c>
      <c r="L71">
        <v>0</v>
      </c>
      <c r="M71">
        <v>152100000</v>
      </c>
      <c r="N71">
        <v>152100000</v>
      </c>
      <c r="O71">
        <v>0</v>
      </c>
      <c r="P71">
        <v>0</v>
      </c>
    </row>
    <row r="72" spans="1:16" ht="12.75">
      <c r="A72" t="s">
        <v>134</v>
      </c>
      <c r="B72" t="s">
        <v>135</v>
      </c>
      <c r="C72" t="s">
        <v>286</v>
      </c>
      <c r="D72" t="s">
        <v>301</v>
      </c>
      <c r="E72" t="s">
        <v>302</v>
      </c>
      <c r="F72" t="s">
        <v>309</v>
      </c>
      <c r="G72" t="s">
        <v>310</v>
      </c>
      <c r="H72">
        <v>0</v>
      </c>
      <c r="I72">
        <v>0</v>
      </c>
      <c r="J72">
        <v>0</v>
      </c>
      <c r="K72">
        <v>0</v>
      </c>
      <c r="L72">
        <v>0</v>
      </c>
      <c r="M72">
        <v>30200000</v>
      </c>
      <c r="N72">
        <v>30200000</v>
      </c>
      <c r="O72">
        <v>0</v>
      </c>
      <c r="P72">
        <v>0</v>
      </c>
    </row>
    <row r="73" spans="1:16" ht="12.75">
      <c r="A73" t="s">
        <v>134</v>
      </c>
      <c r="B73" t="s">
        <v>135</v>
      </c>
      <c r="C73" t="s">
        <v>286</v>
      </c>
      <c r="D73" t="s">
        <v>301</v>
      </c>
      <c r="E73" t="s">
        <v>302</v>
      </c>
      <c r="F73" t="s">
        <v>311</v>
      </c>
      <c r="G73" t="s">
        <v>312</v>
      </c>
      <c r="H73">
        <v>0</v>
      </c>
      <c r="I73">
        <v>0</v>
      </c>
      <c r="J73">
        <v>0</v>
      </c>
      <c r="K73">
        <v>0</v>
      </c>
      <c r="L73">
        <v>0</v>
      </c>
      <c r="M73">
        <v>20000000</v>
      </c>
      <c r="N73">
        <v>20000000</v>
      </c>
      <c r="O73">
        <v>0</v>
      </c>
      <c r="P73">
        <v>0</v>
      </c>
    </row>
    <row r="74" spans="1:16" ht="12.75">
      <c r="A74" t="s">
        <v>134</v>
      </c>
      <c r="B74" t="s">
        <v>135</v>
      </c>
      <c r="C74" t="s">
        <v>286</v>
      </c>
      <c r="D74" t="s">
        <v>301</v>
      </c>
      <c r="E74" t="s">
        <v>302</v>
      </c>
      <c r="F74" t="s">
        <v>313</v>
      </c>
      <c r="G74" t="s">
        <v>314</v>
      </c>
      <c r="H74">
        <v>0</v>
      </c>
      <c r="I74">
        <v>0</v>
      </c>
      <c r="J74">
        <v>0</v>
      </c>
      <c r="K74">
        <v>0</v>
      </c>
      <c r="L74">
        <v>0</v>
      </c>
      <c r="M74">
        <v>279150000</v>
      </c>
      <c r="N74">
        <v>279150000</v>
      </c>
      <c r="O74">
        <v>0</v>
      </c>
      <c r="P74">
        <v>0</v>
      </c>
    </row>
    <row r="75" spans="1:16" ht="12.75">
      <c r="A75" t="s">
        <v>140</v>
      </c>
      <c r="B75" t="s">
        <v>135</v>
      </c>
      <c r="C75" t="s">
        <v>286</v>
      </c>
      <c r="D75" t="s">
        <v>315</v>
      </c>
      <c r="E75" t="s">
        <v>316</v>
      </c>
      <c r="F75" t="s">
        <v>317</v>
      </c>
      <c r="G75" t="s">
        <v>318</v>
      </c>
      <c r="H75">
        <v>0</v>
      </c>
      <c r="I75">
        <v>0</v>
      </c>
      <c r="J75">
        <v>0</v>
      </c>
      <c r="K75">
        <v>0</v>
      </c>
      <c r="L75">
        <v>-36700000</v>
      </c>
      <c r="M75">
        <v>0</v>
      </c>
      <c r="N75">
        <v>0</v>
      </c>
      <c r="O75">
        <v>-36700000</v>
      </c>
      <c r="P75">
        <v>0</v>
      </c>
    </row>
    <row r="76" spans="1:16" ht="12.75">
      <c r="A76" t="s">
        <v>140</v>
      </c>
      <c r="B76" t="s">
        <v>135</v>
      </c>
      <c r="C76" t="s">
        <v>286</v>
      </c>
      <c r="D76" t="s">
        <v>315</v>
      </c>
      <c r="E76" t="s">
        <v>316</v>
      </c>
      <c r="F76" t="s">
        <v>319</v>
      </c>
      <c r="G76" t="s">
        <v>320</v>
      </c>
      <c r="H76">
        <v>0</v>
      </c>
      <c r="I76">
        <v>0</v>
      </c>
      <c r="J76">
        <v>0</v>
      </c>
      <c r="K76">
        <v>0</v>
      </c>
      <c r="L76">
        <v>-30000000</v>
      </c>
      <c r="M76">
        <v>0</v>
      </c>
      <c r="N76">
        <v>0</v>
      </c>
      <c r="O76">
        <v>-30000000</v>
      </c>
      <c r="P76">
        <v>0</v>
      </c>
    </row>
    <row r="77" spans="1:16" ht="12.75">
      <c r="A77" t="s">
        <v>140</v>
      </c>
      <c r="B77" t="s">
        <v>135</v>
      </c>
      <c r="C77" t="s">
        <v>286</v>
      </c>
      <c r="D77" t="s">
        <v>315</v>
      </c>
      <c r="E77" t="s">
        <v>316</v>
      </c>
      <c r="F77" t="s">
        <v>321</v>
      </c>
      <c r="G77" t="s">
        <v>322</v>
      </c>
      <c r="H77">
        <v>0</v>
      </c>
      <c r="I77">
        <v>0</v>
      </c>
      <c r="J77">
        <v>0</v>
      </c>
      <c r="K77">
        <v>0</v>
      </c>
      <c r="L77">
        <v>-48000000</v>
      </c>
      <c r="M77">
        <v>0</v>
      </c>
      <c r="N77">
        <v>0</v>
      </c>
      <c r="O77">
        <v>-48000000</v>
      </c>
      <c r="P77">
        <v>0</v>
      </c>
    </row>
    <row r="78" spans="1:16" ht="12.75">
      <c r="A78" t="s">
        <v>140</v>
      </c>
      <c r="B78" t="s">
        <v>135</v>
      </c>
      <c r="C78" t="s">
        <v>286</v>
      </c>
      <c r="D78" t="s">
        <v>315</v>
      </c>
      <c r="E78" t="s">
        <v>316</v>
      </c>
      <c r="F78" t="s">
        <v>323</v>
      </c>
      <c r="G78" t="s">
        <v>324</v>
      </c>
      <c r="H78">
        <v>0</v>
      </c>
      <c r="I78">
        <v>0</v>
      </c>
      <c r="J78">
        <v>0</v>
      </c>
      <c r="K78">
        <v>0</v>
      </c>
      <c r="L78">
        <v>-42000000</v>
      </c>
      <c r="M78">
        <v>0</v>
      </c>
      <c r="N78">
        <v>0</v>
      </c>
      <c r="O78">
        <v>-42000000</v>
      </c>
      <c r="P78">
        <v>0</v>
      </c>
    </row>
    <row r="79" spans="1:16" ht="12.75">
      <c r="A79" t="s">
        <v>140</v>
      </c>
      <c r="B79" t="s">
        <v>135</v>
      </c>
      <c r="C79" t="s">
        <v>286</v>
      </c>
      <c r="D79" t="s">
        <v>315</v>
      </c>
      <c r="E79" t="s">
        <v>316</v>
      </c>
      <c r="F79" t="s">
        <v>325</v>
      </c>
      <c r="G79" t="s">
        <v>326</v>
      </c>
      <c r="H79">
        <v>0</v>
      </c>
      <c r="I79">
        <v>0</v>
      </c>
      <c r="J79">
        <v>0</v>
      </c>
      <c r="K79">
        <v>0</v>
      </c>
      <c r="L79">
        <v>-30000000</v>
      </c>
      <c r="M79">
        <v>0</v>
      </c>
      <c r="N79">
        <v>0</v>
      </c>
      <c r="O79">
        <v>-30000000</v>
      </c>
      <c r="P79">
        <v>0</v>
      </c>
    </row>
    <row r="80" spans="1:16" ht="12.75">
      <c r="A80" t="s">
        <v>140</v>
      </c>
      <c r="B80" t="s">
        <v>135</v>
      </c>
      <c r="C80" t="s">
        <v>286</v>
      </c>
      <c r="D80" t="s">
        <v>315</v>
      </c>
      <c r="E80" t="s">
        <v>316</v>
      </c>
      <c r="F80" t="s">
        <v>327</v>
      </c>
      <c r="G80" t="s">
        <v>328</v>
      </c>
      <c r="H80">
        <v>0</v>
      </c>
      <c r="I80">
        <v>0</v>
      </c>
      <c r="J80">
        <v>0</v>
      </c>
      <c r="K80">
        <v>0</v>
      </c>
      <c r="L80">
        <v>-54950000</v>
      </c>
      <c r="M80">
        <v>0</v>
      </c>
      <c r="N80">
        <v>0</v>
      </c>
      <c r="O80">
        <v>-54950000</v>
      </c>
      <c r="P80">
        <v>0</v>
      </c>
    </row>
    <row r="81" spans="1:16" ht="12.75">
      <c r="A81" t="s">
        <v>134</v>
      </c>
      <c r="B81" t="s">
        <v>135</v>
      </c>
      <c r="C81" t="s">
        <v>329</v>
      </c>
      <c r="D81" t="s">
        <v>330</v>
      </c>
      <c r="E81" t="s">
        <v>331</v>
      </c>
      <c r="F81" t="s">
        <v>331</v>
      </c>
      <c r="G81" t="s">
        <v>332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2.75">
      <c r="A82" t="s">
        <v>134</v>
      </c>
      <c r="B82" t="s">
        <v>135</v>
      </c>
      <c r="C82" t="s">
        <v>329</v>
      </c>
      <c r="D82" t="s">
        <v>333</v>
      </c>
      <c r="E82" t="s">
        <v>334</v>
      </c>
      <c r="F82" t="s">
        <v>334</v>
      </c>
      <c r="G82" t="s">
        <v>335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2.75">
      <c r="A83" t="s">
        <v>134</v>
      </c>
      <c r="B83" t="s">
        <v>135</v>
      </c>
      <c r="C83" t="s">
        <v>329</v>
      </c>
      <c r="D83" t="s">
        <v>336</v>
      </c>
      <c r="E83" t="s">
        <v>337</v>
      </c>
      <c r="F83" t="s">
        <v>337</v>
      </c>
      <c r="G83" t="s">
        <v>338</v>
      </c>
      <c r="H83">
        <v>0</v>
      </c>
      <c r="I83">
        <v>0</v>
      </c>
      <c r="J83">
        <v>0</v>
      </c>
      <c r="K83">
        <v>0</v>
      </c>
      <c r="L83">
        <v>322360133.31</v>
      </c>
      <c r="M83">
        <v>0</v>
      </c>
      <c r="N83">
        <v>33151566.66</v>
      </c>
      <c r="O83">
        <v>289208566.65</v>
      </c>
      <c r="P83">
        <v>0</v>
      </c>
    </row>
    <row r="84" spans="1:16" ht="12.75">
      <c r="A84" t="s">
        <v>140</v>
      </c>
      <c r="B84" t="s">
        <v>135</v>
      </c>
      <c r="C84" t="s">
        <v>329</v>
      </c>
      <c r="D84" t="s">
        <v>339</v>
      </c>
      <c r="E84" t="s">
        <v>340</v>
      </c>
      <c r="F84" t="s">
        <v>340</v>
      </c>
      <c r="G84" t="s">
        <v>341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2.75">
      <c r="A85" t="s">
        <v>140</v>
      </c>
      <c r="B85" t="s">
        <v>135</v>
      </c>
      <c r="C85" t="s">
        <v>329</v>
      </c>
      <c r="D85" t="s">
        <v>342</v>
      </c>
      <c r="E85" t="s">
        <v>343</v>
      </c>
      <c r="F85" t="s">
        <v>343</v>
      </c>
      <c r="G85" t="s">
        <v>344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2.75">
      <c r="A86" t="s">
        <v>140</v>
      </c>
      <c r="B86" t="s">
        <v>135</v>
      </c>
      <c r="C86" t="s">
        <v>329</v>
      </c>
      <c r="D86" t="s">
        <v>345</v>
      </c>
      <c r="E86" t="s">
        <v>346</v>
      </c>
      <c r="F86" t="s">
        <v>346</v>
      </c>
      <c r="G86" t="s">
        <v>347</v>
      </c>
      <c r="H86">
        <v>0</v>
      </c>
      <c r="I86">
        <v>0</v>
      </c>
      <c r="J86">
        <v>0</v>
      </c>
      <c r="K86">
        <v>0</v>
      </c>
      <c r="L86">
        <v>-322360133.31</v>
      </c>
      <c r="M86">
        <v>33151566.66</v>
      </c>
      <c r="N86">
        <v>0</v>
      </c>
      <c r="O86">
        <v>-289208566.65</v>
      </c>
      <c r="P86">
        <v>0</v>
      </c>
    </row>
    <row r="87" spans="1:16" ht="12.75">
      <c r="A87" t="s">
        <v>134</v>
      </c>
      <c r="B87" t="s">
        <v>135</v>
      </c>
      <c r="C87" t="s">
        <v>348</v>
      </c>
      <c r="D87" t="s">
        <v>349</v>
      </c>
      <c r="E87" t="s">
        <v>350</v>
      </c>
      <c r="F87" t="s">
        <v>351</v>
      </c>
      <c r="G87" t="s">
        <v>352</v>
      </c>
      <c r="H87">
        <v>0</v>
      </c>
      <c r="I87">
        <v>0</v>
      </c>
      <c r="J87">
        <v>0</v>
      </c>
      <c r="K87">
        <v>0</v>
      </c>
      <c r="L87">
        <v>18387.06</v>
      </c>
      <c r="M87">
        <v>0</v>
      </c>
      <c r="N87">
        <v>0</v>
      </c>
      <c r="O87">
        <v>18387.06</v>
      </c>
      <c r="P87">
        <v>0</v>
      </c>
    </row>
    <row r="88" spans="1:16" ht="12.75">
      <c r="A88" t="s">
        <v>134</v>
      </c>
      <c r="B88" t="s">
        <v>135</v>
      </c>
      <c r="C88" t="s">
        <v>348</v>
      </c>
      <c r="D88" t="s">
        <v>349</v>
      </c>
      <c r="E88" t="s">
        <v>350</v>
      </c>
      <c r="F88" t="s">
        <v>353</v>
      </c>
      <c r="G88" t="s">
        <v>354</v>
      </c>
      <c r="H88">
        <v>0</v>
      </c>
      <c r="I88">
        <v>214420.06</v>
      </c>
      <c r="J88">
        <v>72748.02</v>
      </c>
      <c r="K88">
        <v>141672.04</v>
      </c>
      <c r="L88">
        <v>72506163.28</v>
      </c>
      <c r="M88">
        <v>1093958.59</v>
      </c>
      <c r="N88">
        <v>161273.32</v>
      </c>
      <c r="O88">
        <v>73438848.55</v>
      </c>
      <c r="P88">
        <v>0</v>
      </c>
    </row>
    <row r="89" spans="1:16" ht="12.75">
      <c r="A89" t="s">
        <v>134</v>
      </c>
      <c r="B89" t="s">
        <v>135</v>
      </c>
      <c r="C89" t="s">
        <v>348</v>
      </c>
      <c r="D89" t="s">
        <v>349</v>
      </c>
      <c r="E89" t="s">
        <v>350</v>
      </c>
      <c r="F89" t="s">
        <v>355</v>
      </c>
      <c r="G89" t="s">
        <v>356</v>
      </c>
      <c r="H89">
        <v>0</v>
      </c>
      <c r="I89">
        <v>0</v>
      </c>
      <c r="J89">
        <v>0</v>
      </c>
      <c r="K89">
        <v>0</v>
      </c>
      <c r="L89">
        <v>2169.21</v>
      </c>
      <c r="M89">
        <v>0</v>
      </c>
      <c r="N89">
        <v>0</v>
      </c>
      <c r="O89">
        <v>2169.21</v>
      </c>
      <c r="P89">
        <v>0</v>
      </c>
    </row>
    <row r="90" spans="1:16" ht="12.75">
      <c r="A90" t="s">
        <v>134</v>
      </c>
      <c r="B90" t="s">
        <v>135</v>
      </c>
      <c r="C90" t="s">
        <v>348</v>
      </c>
      <c r="D90" t="s">
        <v>349</v>
      </c>
      <c r="E90" t="s">
        <v>350</v>
      </c>
      <c r="F90" t="s">
        <v>357</v>
      </c>
      <c r="G90" t="s">
        <v>358</v>
      </c>
      <c r="H90">
        <v>0</v>
      </c>
      <c r="I90">
        <v>0</v>
      </c>
      <c r="J90">
        <v>21562.85</v>
      </c>
      <c r="K90">
        <v>-21562.85</v>
      </c>
      <c r="L90">
        <v>57003265.69</v>
      </c>
      <c r="M90">
        <v>0</v>
      </c>
      <c r="N90">
        <v>2163131.89</v>
      </c>
      <c r="O90">
        <v>54840133.8</v>
      </c>
      <c r="P90">
        <v>0</v>
      </c>
    </row>
    <row r="91" spans="1:16" ht="12.75">
      <c r="A91" t="s">
        <v>134</v>
      </c>
      <c r="B91" t="s">
        <v>135</v>
      </c>
      <c r="C91" t="s">
        <v>348</v>
      </c>
      <c r="D91" t="s">
        <v>349</v>
      </c>
      <c r="E91" t="s">
        <v>350</v>
      </c>
      <c r="F91" t="s">
        <v>359</v>
      </c>
      <c r="G91" t="s">
        <v>360</v>
      </c>
      <c r="H91">
        <v>0</v>
      </c>
      <c r="I91">
        <v>0</v>
      </c>
      <c r="J91">
        <v>0</v>
      </c>
      <c r="K91">
        <v>0</v>
      </c>
      <c r="L91">
        <v>6746351.57</v>
      </c>
      <c r="M91">
        <v>0</v>
      </c>
      <c r="N91">
        <v>60050.61</v>
      </c>
      <c r="O91">
        <v>6686300.96</v>
      </c>
      <c r="P91">
        <v>0</v>
      </c>
    </row>
    <row r="92" spans="1:16" ht="12.75">
      <c r="A92" t="s">
        <v>134</v>
      </c>
      <c r="B92" t="s">
        <v>135</v>
      </c>
      <c r="C92" t="s">
        <v>348</v>
      </c>
      <c r="D92" t="s">
        <v>349</v>
      </c>
      <c r="E92" t="s">
        <v>350</v>
      </c>
      <c r="F92" t="s">
        <v>361</v>
      </c>
      <c r="G92" t="s">
        <v>362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2.75">
      <c r="A93" t="s">
        <v>134</v>
      </c>
      <c r="B93" t="s">
        <v>135</v>
      </c>
      <c r="C93" t="s">
        <v>348</v>
      </c>
      <c r="D93" t="s">
        <v>349</v>
      </c>
      <c r="E93" t="s">
        <v>350</v>
      </c>
      <c r="F93" t="s">
        <v>363</v>
      </c>
      <c r="G93" t="s">
        <v>364</v>
      </c>
      <c r="H93">
        <v>0</v>
      </c>
      <c r="I93">
        <v>123938.82</v>
      </c>
      <c r="J93">
        <v>62172.12</v>
      </c>
      <c r="K93">
        <v>61766.7</v>
      </c>
      <c r="L93">
        <v>2776026.28</v>
      </c>
      <c r="M93">
        <v>466656.59</v>
      </c>
      <c r="N93">
        <v>192764.97</v>
      </c>
      <c r="O93">
        <v>3049917.9</v>
      </c>
      <c r="P93">
        <v>0</v>
      </c>
    </row>
    <row r="94" spans="1:16" ht="12.75">
      <c r="A94" t="s">
        <v>134</v>
      </c>
      <c r="B94" t="s">
        <v>135</v>
      </c>
      <c r="C94" t="s">
        <v>348</v>
      </c>
      <c r="D94" t="s">
        <v>349</v>
      </c>
      <c r="E94" t="s">
        <v>350</v>
      </c>
      <c r="F94" t="s">
        <v>365</v>
      </c>
      <c r="G94" t="s">
        <v>366</v>
      </c>
      <c r="H94">
        <v>0</v>
      </c>
      <c r="I94">
        <v>0</v>
      </c>
      <c r="J94">
        <v>2000</v>
      </c>
      <c r="K94">
        <v>-2000</v>
      </c>
      <c r="L94">
        <v>1205135.84</v>
      </c>
      <c r="M94">
        <v>523783.03</v>
      </c>
      <c r="N94">
        <v>662149.61</v>
      </c>
      <c r="O94">
        <v>1066769.26</v>
      </c>
      <c r="P94">
        <v>0</v>
      </c>
    </row>
    <row r="95" spans="1:16" ht="12.75">
      <c r="A95" t="s">
        <v>134</v>
      </c>
      <c r="B95" t="s">
        <v>135</v>
      </c>
      <c r="C95" t="s">
        <v>348</v>
      </c>
      <c r="D95" t="s">
        <v>349</v>
      </c>
      <c r="E95" t="s">
        <v>350</v>
      </c>
      <c r="F95" t="s">
        <v>367</v>
      </c>
      <c r="G95" t="s">
        <v>368</v>
      </c>
      <c r="H95">
        <v>0</v>
      </c>
      <c r="I95">
        <v>1510470.85</v>
      </c>
      <c r="J95">
        <v>368430.22</v>
      </c>
      <c r="K95">
        <v>1142040.63</v>
      </c>
      <c r="L95">
        <v>6361194.85</v>
      </c>
      <c r="M95">
        <v>2766205.7</v>
      </c>
      <c r="N95">
        <v>1178672.35</v>
      </c>
      <c r="O95">
        <v>7948728.2</v>
      </c>
      <c r="P95">
        <v>0</v>
      </c>
    </row>
    <row r="96" spans="1:16" ht="12.75">
      <c r="A96" t="s">
        <v>134</v>
      </c>
      <c r="B96" t="s">
        <v>135</v>
      </c>
      <c r="C96" t="s">
        <v>348</v>
      </c>
      <c r="D96" t="s">
        <v>349</v>
      </c>
      <c r="E96" t="s">
        <v>350</v>
      </c>
      <c r="F96" t="s">
        <v>369</v>
      </c>
      <c r="G96" t="s">
        <v>370</v>
      </c>
      <c r="H96">
        <v>0</v>
      </c>
      <c r="I96">
        <v>0</v>
      </c>
      <c r="J96">
        <v>0</v>
      </c>
      <c r="K96">
        <v>0</v>
      </c>
      <c r="L96">
        <v>265910.96</v>
      </c>
      <c r="M96">
        <v>0</v>
      </c>
      <c r="N96">
        <v>0</v>
      </c>
      <c r="O96">
        <v>265910.96</v>
      </c>
      <c r="P96">
        <v>0</v>
      </c>
    </row>
    <row r="97" spans="1:16" ht="12.75">
      <c r="A97" t="s">
        <v>134</v>
      </c>
      <c r="B97" t="s">
        <v>135</v>
      </c>
      <c r="C97" t="s">
        <v>348</v>
      </c>
      <c r="D97" t="s">
        <v>349</v>
      </c>
      <c r="E97" t="s">
        <v>350</v>
      </c>
      <c r="F97" t="s">
        <v>371</v>
      </c>
      <c r="G97" t="s">
        <v>372</v>
      </c>
      <c r="H97">
        <v>0</v>
      </c>
      <c r="I97">
        <v>0</v>
      </c>
      <c r="J97">
        <v>0</v>
      </c>
      <c r="K97">
        <v>0</v>
      </c>
      <c r="L97">
        <v>26394272.85</v>
      </c>
      <c r="M97">
        <v>1014073.36</v>
      </c>
      <c r="N97">
        <v>0</v>
      </c>
      <c r="O97">
        <v>27408346.21</v>
      </c>
      <c r="P97">
        <v>0</v>
      </c>
    </row>
    <row r="98" spans="1:16" ht="12.75">
      <c r="A98" t="s">
        <v>134</v>
      </c>
      <c r="B98" t="s">
        <v>135</v>
      </c>
      <c r="C98" t="s">
        <v>348</v>
      </c>
      <c r="D98" t="s">
        <v>349</v>
      </c>
      <c r="E98" t="s">
        <v>350</v>
      </c>
      <c r="F98" t="s">
        <v>373</v>
      </c>
      <c r="G98" t="s">
        <v>374</v>
      </c>
      <c r="H98">
        <v>0</v>
      </c>
      <c r="I98">
        <v>16071.6</v>
      </c>
      <c r="J98">
        <v>10198.15</v>
      </c>
      <c r="K98">
        <v>5873.45</v>
      </c>
      <c r="L98">
        <v>131646.46</v>
      </c>
      <c r="M98">
        <v>22356.44</v>
      </c>
      <c r="N98">
        <v>39436.47</v>
      </c>
      <c r="O98">
        <v>114566.43</v>
      </c>
      <c r="P98">
        <v>0</v>
      </c>
    </row>
    <row r="99" spans="1:16" ht="12.75">
      <c r="A99" t="s">
        <v>134</v>
      </c>
      <c r="B99" t="s">
        <v>135</v>
      </c>
      <c r="C99" t="s">
        <v>348</v>
      </c>
      <c r="D99" t="s">
        <v>349</v>
      </c>
      <c r="E99" t="s">
        <v>350</v>
      </c>
      <c r="F99" t="s">
        <v>375</v>
      </c>
      <c r="G99" t="s">
        <v>376</v>
      </c>
      <c r="H99">
        <v>0</v>
      </c>
      <c r="I99">
        <v>0</v>
      </c>
      <c r="J99">
        <v>13463.97</v>
      </c>
      <c r="K99">
        <v>-13463.97</v>
      </c>
      <c r="L99">
        <v>129231.86</v>
      </c>
      <c r="M99">
        <v>39116.29</v>
      </c>
      <c r="N99">
        <v>82530.87</v>
      </c>
      <c r="O99">
        <v>85817.28</v>
      </c>
      <c r="P99">
        <v>0</v>
      </c>
    </row>
    <row r="100" spans="1:16" ht="12.75">
      <c r="A100" t="s">
        <v>134</v>
      </c>
      <c r="B100" t="s">
        <v>135</v>
      </c>
      <c r="C100" t="s">
        <v>348</v>
      </c>
      <c r="D100" t="s">
        <v>349</v>
      </c>
      <c r="E100" t="s">
        <v>350</v>
      </c>
      <c r="F100" t="s">
        <v>377</v>
      </c>
      <c r="G100" t="s">
        <v>378</v>
      </c>
      <c r="H100">
        <v>0</v>
      </c>
      <c r="I100">
        <v>0</v>
      </c>
      <c r="J100">
        <v>156180.17</v>
      </c>
      <c r="K100">
        <v>-156180.17</v>
      </c>
      <c r="L100">
        <v>172021.33</v>
      </c>
      <c r="M100">
        <v>259322.63</v>
      </c>
      <c r="N100">
        <v>18445.12</v>
      </c>
      <c r="O100">
        <v>412898.84</v>
      </c>
      <c r="P100">
        <v>0</v>
      </c>
    </row>
    <row r="101" spans="1:16" ht="12.75">
      <c r="A101" t="s">
        <v>134</v>
      </c>
      <c r="B101" t="s">
        <v>135</v>
      </c>
      <c r="C101" t="s">
        <v>348</v>
      </c>
      <c r="D101" t="s">
        <v>349</v>
      </c>
      <c r="E101" t="s">
        <v>350</v>
      </c>
      <c r="F101" t="s">
        <v>379</v>
      </c>
      <c r="G101" t="s">
        <v>380</v>
      </c>
      <c r="H101">
        <v>0</v>
      </c>
      <c r="I101">
        <v>8443.7</v>
      </c>
      <c r="J101">
        <v>3148.65</v>
      </c>
      <c r="K101">
        <v>5295.05</v>
      </c>
      <c r="L101">
        <v>452908.12</v>
      </c>
      <c r="M101">
        <v>66867.88</v>
      </c>
      <c r="N101">
        <v>39285.97</v>
      </c>
      <c r="O101">
        <v>480490.03</v>
      </c>
      <c r="P101">
        <v>0</v>
      </c>
    </row>
    <row r="102" spans="1:16" ht="12.75">
      <c r="A102" t="s">
        <v>134</v>
      </c>
      <c r="B102" t="s">
        <v>135</v>
      </c>
      <c r="C102" t="s">
        <v>348</v>
      </c>
      <c r="D102" t="s">
        <v>349</v>
      </c>
      <c r="E102" t="s">
        <v>350</v>
      </c>
      <c r="F102" t="s">
        <v>381</v>
      </c>
      <c r="G102" t="s">
        <v>382</v>
      </c>
      <c r="H102">
        <v>0</v>
      </c>
      <c r="I102">
        <v>0</v>
      </c>
      <c r="J102">
        <v>2433.35</v>
      </c>
      <c r="K102">
        <v>-2433.35</v>
      </c>
      <c r="L102">
        <v>87015.19</v>
      </c>
      <c r="M102">
        <v>8502.85</v>
      </c>
      <c r="N102">
        <v>2064.84</v>
      </c>
      <c r="O102">
        <v>93453.2</v>
      </c>
      <c r="P102">
        <v>0</v>
      </c>
    </row>
    <row r="103" spans="1:16" ht="12.75">
      <c r="A103" t="s">
        <v>134</v>
      </c>
      <c r="B103" t="s">
        <v>135</v>
      </c>
      <c r="C103" t="s">
        <v>348</v>
      </c>
      <c r="D103" t="s">
        <v>349</v>
      </c>
      <c r="E103" t="s">
        <v>350</v>
      </c>
      <c r="F103" t="s">
        <v>383</v>
      </c>
      <c r="G103" t="s">
        <v>384</v>
      </c>
      <c r="H103">
        <v>0</v>
      </c>
      <c r="I103">
        <v>6659.3</v>
      </c>
      <c r="J103">
        <v>0</v>
      </c>
      <c r="K103">
        <v>6659.3</v>
      </c>
      <c r="L103">
        <v>614247.67</v>
      </c>
      <c r="M103">
        <v>158954.42</v>
      </c>
      <c r="N103">
        <v>19788.91</v>
      </c>
      <c r="O103">
        <v>753413.18</v>
      </c>
      <c r="P103">
        <v>0</v>
      </c>
    </row>
    <row r="104" spans="1:16" ht="12.75">
      <c r="A104" t="s">
        <v>134</v>
      </c>
      <c r="B104" t="s">
        <v>135</v>
      </c>
      <c r="C104" t="s">
        <v>348</v>
      </c>
      <c r="D104" t="s">
        <v>349</v>
      </c>
      <c r="E104" t="s">
        <v>350</v>
      </c>
      <c r="F104" t="s">
        <v>385</v>
      </c>
      <c r="G104" t="s">
        <v>386</v>
      </c>
      <c r="H104">
        <v>0</v>
      </c>
      <c r="I104">
        <v>0</v>
      </c>
      <c r="J104">
        <v>0</v>
      </c>
      <c r="K104">
        <v>0</v>
      </c>
      <c r="L104">
        <v>34138.25</v>
      </c>
      <c r="M104">
        <v>0</v>
      </c>
      <c r="N104">
        <v>15190.14</v>
      </c>
      <c r="O104">
        <v>18948.11</v>
      </c>
      <c r="P104">
        <v>0</v>
      </c>
    </row>
    <row r="105" spans="1:16" ht="12.75">
      <c r="A105" t="s">
        <v>134</v>
      </c>
      <c r="B105" t="s">
        <v>135</v>
      </c>
      <c r="C105" t="s">
        <v>348</v>
      </c>
      <c r="D105" t="s">
        <v>349</v>
      </c>
      <c r="E105" t="s">
        <v>350</v>
      </c>
      <c r="F105" t="s">
        <v>387</v>
      </c>
      <c r="G105" t="s">
        <v>388</v>
      </c>
      <c r="H105">
        <v>0</v>
      </c>
      <c r="I105">
        <v>15828.8</v>
      </c>
      <c r="J105">
        <v>18370.35</v>
      </c>
      <c r="K105">
        <v>-2541.55</v>
      </c>
      <c r="L105">
        <v>93850.85</v>
      </c>
      <c r="M105">
        <v>0</v>
      </c>
      <c r="N105">
        <v>46720.27</v>
      </c>
      <c r="O105">
        <v>47130.58</v>
      </c>
      <c r="P105">
        <v>0</v>
      </c>
    </row>
    <row r="106" spans="1:16" ht="12.75">
      <c r="A106" t="s">
        <v>134</v>
      </c>
      <c r="B106" t="s">
        <v>135</v>
      </c>
      <c r="C106" t="s">
        <v>348</v>
      </c>
      <c r="D106" t="s">
        <v>349</v>
      </c>
      <c r="E106" t="s">
        <v>350</v>
      </c>
      <c r="F106" t="s">
        <v>389</v>
      </c>
      <c r="G106" t="s">
        <v>390</v>
      </c>
      <c r="H106">
        <v>0</v>
      </c>
      <c r="I106">
        <v>1253839.94</v>
      </c>
      <c r="J106">
        <v>15759.99</v>
      </c>
      <c r="K106">
        <v>1238079.95</v>
      </c>
      <c r="L106">
        <v>682888.35</v>
      </c>
      <c r="M106">
        <v>770753.49</v>
      </c>
      <c r="N106">
        <v>386875.17</v>
      </c>
      <c r="O106">
        <v>1066766.67</v>
      </c>
      <c r="P106">
        <v>0</v>
      </c>
    </row>
    <row r="107" spans="1:16" ht="12.75">
      <c r="A107" t="s">
        <v>134</v>
      </c>
      <c r="B107" t="s">
        <v>135</v>
      </c>
      <c r="C107" t="s">
        <v>348</v>
      </c>
      <c r="D107" t="s">
        <v>349</v>
      </c>
      <c r="E107" t="s">
        <v>350</v>
      </c>
      <c r="F107" t="s">
        <v>391</v>
      </c>
      <c r="G107" t="s">
        <v>392</v>
      </c>
      <c r="H107">
        <v>0</v>
      </c>
      <c r="I107">
        <v>440787.99</v>
      </c>
      <c r="J107">
        <v>1060205.06</v>
      </c>
      <c r="K107">
        <v>-619417.07</v>
      </c>
      <c r="L107">
        <v>8478196.94</v>
      </c>
      <c r="M107">
        <v>1425386.42</v>
      </c>
      <c r="N107">
        <v>1295777.97</v>
      </c>
      <c r="O107">
        <v>8607805.39</v>
      </c>
      <c r="P107">
        <v>0</v>
      </c>
    </row>
    <row r="108" spans="1:16" ht="12.75">
      <c r="A108" t="s">
        <v>134</v>
      </c>
      <c r="B108" t="s">
        <v>135</v>
      </c>
      <c r="C108" t="s">
        <v>348</v>
      </c>
      <c r="D108" t="s">
        <v>349</v>
      </c>
      <c r="E108" t="s">
        <v>350</v>
      </c>
      <c r="F108" t="s">
        <v>393</v>
      </c>
      <c r="G108" t="s">
        <v>394</v>
      </c>
      <c r="H108">
        <v>0</v>
      </c>
      <c r="I108">
        <v>0</v>
      </c>
      <c r="J108">
        <v>0</v>
      </c>
      <c r="K108">
        <v>0</v>
      </c>
      <c r="L108">
        <v>30438</v>
      </c>
      <c r="M108">
        <v>0</v>
      </c>
      <c r="N108">
        <v>0</v>
      </c>
      <c r="O108">
        <v>30438</v>
      </c>
      <c r="P108">
        <v>0</v>
      </c>
    </row>
    <row r="109" spans="1:16" ht="12.75">
      <c r="A109" t="s">
        <v>134</v>
      </c>
      <c r="B109" t="s">
        <v>135</v>
      </c>
      <c r="C109" t="s">
        <v>348</v>
      </c>
      <c r="D109" t="s">
        <v>349</v>
      </c>
      <c r="E109" t="s">
        <v>350</v>
      </c>
      <c r="F109" t="s">
        <v>395</v>
      </c>
      <c r="G109" t="s">
        <v>396</v>
      </c>
      <c r="H109">
        <v>0</v>
      </c>
      <c r="I109">
        <v>0</v>
      </c>
      <c r="J109">
        <v>0</v>
      </c>
      <c r="K109">
        <v>0</v>
      </c>
      <c r="L109">
        <v>3700</v>
      </c>
      <c r="M109">
        <v>0</v>
      </c>
      <c r="N109">
        <v>0</v>
      </c>
      <c r="O109">
        <v>3700</v>
      </c>
      <c r="P109">
        <v>0</v>
      </c>
    </row>
    <row r="110" spans="1:16" ht="12.75">
      <c r="A110" t="s">
        <v>134</v>
      </c>
      <c r="B110" t="s">
        <v>135</v>
      </c>
      <c r="C110" t="s">
        <v>348</v>
      </c>
      <c r="D110" t="s">
        <v>349</v>
      </c>
      <c r="E110" t="s">
        <v>350</v>
      </c>
      <c r="F110" t="s">
        <v>397</v>
      </c>
      <c r="G110" t="s">
        <v>398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ht="12.75">
      <c r="A111" t="s">
        <v>134</v>
      </c>
      <c r="B111" t="s">
        <v>135</v>
      </c>
      <c r="C111" t="s">
        <v>348</v>
      </c>
      <c r="D111" t="s">
        <v>349</v>
      </c>
      <c r="E111" t="s">
        <v>350</v>
      </c>
      <c r="F111" t="s">
        <v>399</v>
      </c>
      <c r="G111" t="s">
        <v>400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2.75">
      <c r="A112" t="s">
        <v>134</v>
      </c>
      <c r="B112" t="s">
        <v>135</v>
      </c>
      <c r="C112" t="s">
        <v>348</v>
      </c>
      <c r="D112" t="s">
        <v>349</v>
      </c>
      <c r="E112" t="s">
        <v>350</v>
      </c>
      <c r="F112" t="s">
        <v>401</v>
      </c>
      <c r="G112" t="s">
        <v>402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2.75">
      <c r="A113" t="s">
        <v>134</v>
      </c>
      <c r="B113" t="s">
        <v>135</v>
      </c>
      <c r="C113" t="s">
        <v>348</v>
      </c>
      <c r="D113" t="s">
        <v>349</v>
      </c>
      <c r="E113" t="s">
        <v>350</v>
      </c>
      <c r="F113" t="s">
        <v>403</v>
      </c>
      <c r="G113" t="s">
        <v>404</v>
      </c>
      <c r="H113">
        <v>0</v>
      </c>
      <c r="I113">
        <v>0</v>
      </c>
      <c r="J113">
        <v>0</v>
      </c>
      <c r="K113">
        <v>0</v>
      </c>
      <c r="L113">
        <v>1890</v>
      </c>
      <c r="M113">
        <v>0</v>
      </c>
      <c r="N113">
        <v>1890</v>
      </c>
      <c r="O113">
        <v>0</v>
      </c>
      <c r="P113">
        <v>0</v>
      </c>
    </row>
    <row r="114" spans="1:16" ht="12.75">
      <c r="A114" t="s">
        <v>134</v>
      </c>
      <c r="B114" t="s">
        <v>135</v>
      </c>
      <c r="C114" t="s">
        <v>348</v>
      </c>
      <c r="D114" t="s">
        <v>349</v>
      </c>
      <c r="E114" t="s">
        <v>350</v>
      </c>
      <c r="F114" t="s">
        <v>405</v>
      </c>
      <c r="G114" t="s">
        <v>406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2.75">
      <c r="A115" t="s">
        <v>134</v>
      </c>
      <c r="B115" t="s">
        <v>135</v>
      </c>
      <c r="C115" t="s">
        <v>348</v>
      </c>
      <c r="D115" t="s">
        <v>349</v>
      </c>
      <c r="E115" t="s">
        <v>350</v>
      </c>
      <c r="F115" t="s">
        <v>407</v>
      </c>
      <c r="G115" t="s">
        <v>408</v>
      </c>
      <c r="H115">
        <v>0</v>
      </c>
      <c r="I115">
        <v>0</v>
      </c>
      <c r="J115">
        <v>0</v>
      </c>
      <c r="K115">
        <v>0</v>
      </c>
      <c r="L115">
        <v>2033389.76</v>
      </c>
      <c r="M115">
        <v>0</v>
      </c>
      <c r="N115">
        <v>2033389.76</v>
      </c>
      <c r="O115">
        <v>0</v>
      </c>
      <c r="P115">
        <v>0</v>
      </c>
    </row>
    <row r="116" spans="1:16" ht="12.75">
      <c r="A116" t="s">
        <v>134</v>
      </c>
      <c r="B116" t="s">
        <v>135</v>
      </c>
      <c r="C116" t="s">
        <v>348</v>
      </c>
      <c r="D116" t="s">
        <v>349</v>
      </c>
      <c r="E116" t="s">
        <v>350</v>
      </c>
      <c r="F116" t="s">
        <v>409</v>
      </c>
      <c r="G116" t="s">
        <v>410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ht="12.75">
      <c r="A117" t="s">
        <v>134</v>
      </c>
      <c r="B117" t="s">
        <v>135</v>
      </c>
      <c r="C117" t="s">
        <v>348</v>
      </c>
      <c r="D117" t="s">
        <v>349</v>
      </c>
      <c r="E117" t="s">
        <v>350</v>
      </c>
      <c r="F117" t="s">
        <v>411</v>
      </c>
      <c r="G117" t="s">
        <v>412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2.75">
      <c r="A118" t="s">
        <v>134</v>
      </c>
      <c r="B118" t="s">
        <v>135</v>
      </c>
      <c r="C118" t="s">
        <v>348</v>
      </c>
      <c r="D118" t="s">
        <v>349</v>
      </c>
      <c r="E118" t="s">
        <v>350</v>
      </c>
      <c r="F118" t="s">
        <v>413</v>
      </c>
      <c r="G118" t="s">
        <v>414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2.75">
      <c r="A119" t="s">
        <v>134</v>
      </c>
      <c r="B119" t="s">
        <v>135</v>
      </c>
      <c r="C119" t="s">
        <v>348</v>
      </c>
      <c r="D119" t="s">
        <v>349</v>
      </c>
      <c r="E119" t="s">
        <v>350</v>
      </c>
      <c r="F119" t="s">
        <v>415</v>
      </c>
      <c r="G119" t="s">
        <v>416</v>
      </c>
      <c r="H119">
        <v>0</v>
      </c>
      <c r="I119">
        <v>1888258.57</v>
      </c>
      <c r="J119">
        <v>32935.86</v>
      </c>
      <c r="K119">
        <v>1855322.71</v>
      </c>
      <c r="L119">
        <v>21785681.61</v>
      </c>
      <c r="M119">
        <v>1417852.98</v>
      </c>
      <c r="N119">
        <v>3097924.24</v>
      </c>
      <c r="O119">
        <v>20105610.35</v>
      </c>
      <c r="P119">
        <v>0</v>
      </c>
    </row>
    <row r="120" spans="1:16" ht="12.75">
      <c r="A120" t="s">
        <v>134</v>
      </c>
      <c r="B120" t="s">
        <v>135</v>
      </c>
      <c r="C120" t="s">
        <v>348</v>
      </c>
      <c r="D120" t="s">
        <v>349</v>
      </c>
      <c r="E120" t="s">
        <v>350</v>
      </c>
      <c r="F120" t="s">
        <v>417</v>
      </c>
      <c r="G120" t="s">
        <v>418</v>
      </c>
      <c r="H120">
        <v>0</v>
      </c>
      <c r="I120">
        <v>0</v>
      </c>
      <c r="J120">
        <v>0</v>
      </c>
      <c r="K120">
        <v>0</v>
      </c>
      <c r="L120">
        <v>2763619.74</v>
      </c>
      <c r="M120">
        <v>0</v>
      </c>
      <c r="N120">
        <v>8802.36</v>
      </c>
      <c r="O120">
        <v>2754817.38</v>
      </c>
      <c r="P120">
        <v>0</v>
      </c>
    </row>
    <row r="121" spans="1:16" ht="12.75">
      <c r="A121" t="s">
        <v>134</v>
      </c>
      <c r="B121" t="s">
        <v>135</v>
      </c>
      <c r="C121" t="s">
        <v>348</v>
      </c>
      <c r="D121" t="s">
        <v>349</v>
      </c>
      <c r="E121" t="s">
        <v>350</v>
      </c>
      <c r="F121" t="s">
        <v>419</v>
      </c>
      <c r="G121" t="s">
        <v>420</v>
      </c>
      <c r="H121">
        <v>0</v>
      </c>
      <c r="I121">
        <v>596007.6</v>
      </c>
      <c r="J121">
        <v>903138.6</v>
      </c>
      <c r="K121">
        <v>-307131</v>
      </c>
      <c r="L121">
        <v>0</v>
      </c>
      <c r="M121">
        <v>307131</v>
      </c>
      <c r="N121">
        <v>0</v>
      </c>
      <c r="O121">
        <v>307131</v>
      </c>
      <c r="P121">
        <v>0</v>
      </c>
    </row>
    <row r="122" spans="1:16" ht="12.75">
      <c r="A122" t="s">
        <v>134</v>
      </c>
      <c r="B122" t="s">
        <v>135</v>
      </c>
      <c r="C122" t="s">
        <v>348</v>
      </c>
      <c r="D122" t="s">
        <v>349</v>
      </c>
      <c r="E122" t="s">
        <v>350</v>
      </c>
      <c r="F122" t="s">
        <v>421</v>
      </c>
      <c r="G122" t="s">
        <v>422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ht="12.75">
      <c r="A123" t="s">
        <v>134</v>
      </c>
      <c r="B123" t="s">
        <v>135</v>
      </c>
      <c r="C123" t="s">
        <v>348</v>
      </c>
      <c r="D123" t="s">
        <v>349</v>
      </c>
      <c r="E123" t="s">
        <v>350</v>
      </c>
      <c r="F123" t="s">
        <v>423</v>
      </c>
      <c r="G123" t="s">
        <v>424</v>
      </c>
      <c r="H123">
        <v>0</v>
      </c>
      <c r="I123">
        <v>611960.66</v>
      </c>
      <c r="J123">
        <v>0</v>
      </c>
      <c r="K123">
        <v>611960.66</v>
      </c>
      <c r="L123">
        <v>3350</v>
      </c>
      <c r="M123">
        <v>14575</v>
      </c>
      <c r="N123">
        <v>0</v>
      </c>
      <c r="O123">
        <v>17925</v>
      </c>
      <c r="P123">
        <v>0</v>
      </c>
    </row>
    <row r="124" spans="1:16" ht="12.75">
      <c r="A124" t="s">
        <v>134</v>
      </c>
      <c r="B124" t="s">
        <v>135</v>
      </c>
      <c r="C124" t="s">
        <v>348</v>
      </c>
      <c r="D124" t="s">
        <v>425</v>
      </c>
      <c r="E124" t="s">
        <v>426</v>
      </c>
      <c r="F124" t="s">
        <v>426</v>
      </c>
      <c r="G124" t="s">
        <v>427</v>
      </c>
      <c r="H124">
        <v>0</v>
      </c>
      <c r="I124">
        <v>0</v>
      </c>
      <c r="J124">
        <v>432938.98</v>
      </c>
      <c r="K124">
        <v>-432938.98</v>
      </c>
      <c r="L124">
        <v>2858255.06</v>
      </c>
      <c r="M124">
        <v>0</v>
      </c>
      <c r="N124">
        <v>94022.52</v>
      </c>
      <c r="O124">
        <v>2764232.54</v>
      </c>
      <c r="P124">
        <v>0</v>
      </c>
    </row>
    <row r="125" spans="1:16" ht="12.75">
      <c r="A125" t="s">
        <v>140</v>
      </c>
      <c r="B125" t="s">
        <v>135</v>
      </c>
      <c r="C125" t="s">
        <v>348</v>
      </c>
      <c r="D125" t="s">
        <v>428</v>
      </c>
      <c r="E125" t="s">
        <v>429</v>
      </c>
      <c r="F125" t="s">
        <v>430</v>
      </c>
      <c r="G125" t="s">
        <v>431</v>
      </c>
      <c r="H125">
        <v>0</v>
      </c>
      <c r="I125">
        <v>0</v>
      </c>
      <c r="J125">
        <v>0</v>
      </c>
      <c r="K125">
        <v>0</v>
      </c>
      <c r="L125">
        <v>-18387.06</v>
      </c>
      <c r="M125">
        <v>0</v>
      </c>
      <c r="N125">
        <v>0</v>
      </c>
      <c r="O125">
        <v>-18387.06</v>
      </c>
      <c r="P125">
        <v>0</v>
      </c>
    </row>
    <row r="126" spans="1:16" ht="12.75">
      <c r="A126" t="s">
        <v>140</v>
      </c>
      <c r="B126" t="s">
        <v>135</v>
      </c>
      <c r="C126" t="s">
        <v>348</v>
      </c>
      <c r="D126" t="s">
        <v>428</v>
      </c>
      <c r="E126" t="s">
        <v>429</v>
      </c>
      <c r="F126" t="s">
        <v>432</v>
      </c>
      <c r="G126" t="s">
        <v>433</v>
      </c>
      <c r="H126">
        <v>0</v>
      </c>
      <c r="I126">
        <v>72748.02</v>
      </c>
      <c r="J126">
        <v>214420.06</v>
      </c>
      <c r="K126">
        <v>-141672.04</v>
      </c>
      <c r="L126">
        <v>-72506163.28</v>
      </c>
      <c r="M126">
        <v>161273.32</v>
      </c>
      <c r="N126">
        <v>1093958.59</v>
      </c>
      <c r="O126">
        <v>-73438848.55</v>
      </c>
      <c r="P126">
        <v>0</v>
      </c>
    </row>
    <row r="127" spans="1:16" ht="12.75">
      <c r="A127" t="s">
        <v>140</v>
      </c>
      <c r="B127" t="s">
        <v>135</v>
      </c>
      <c r="C127" t="s">
        <v>348</v>
      </c>
      <c r="D127" t="s">
        <v>428</v>
      </c>
      <c r="E127" t="s">
        <v>429</v>
      </c>
      <c r="F127" t="s">
        <v>434</v>
      </c>
      <c r="G127" t="s">
        <v>435</v>
      </c>
      <c r="H127">
        <v>0</v>
      </c>
      <c r="I127">
        <v>0</v>
      </c>
      <c r="J127">
        <v>0</v>
      </c>
      <c r="K127">
        <v>0</v>
      </c>
      <c r="L127">
        <v>-2169.21</v>
      </c>
      <c r="M127">
        <v>0</v>
      </c>
      <c r="N127">
        <v>0</v>
      </c>
      <c r="O127">
        <v>-2169.21</v>
      </c>
      <c r="P127">
        <v>0</v>
      </c>
    </row>
    <row r="128" spans="1:16" ht="12.75">
      <c r="A128" t="s">
        <v>140</v>
      </c>
      <c r="B128" t="s">
        <v>135</v>
      </c>
      <c r="C128" t="s">
        <v>348</v>
      </c>
      <c r="D128" t="s">
        <v>428</v>
      </c>
      <c r="E128" t="s">
        <v>429</v>
      </c>
      <c r="F128" t="s">
        <v>436</v>
      </c>
      <c r="G128" t="s">
        <v>437</v>
      </c>
      <c r="H128">
        <v>0</v>
      </c>
      <c r="I128">
        <v>21562.85</v>
      </c>
      <c r="J128">
        <v>0</v>
      </c>
      <c r="K128">
        <v>21562.85</v>
      </c>
      <c r="L128">
        <v>-57003265.69</v>
      </c>
      <c r="M128">
        <v>2163131.89</v>
      </c>
      <c r="N128">
        <v>0</v>
      </c>
      <c r="O128">
        <v>-54840133.8</v>
      </c>
      <c r="P128">
        <v>0</v>
      </c>
    </row>
    <row r="129" spans="1:16" ht="12.75">
      <c r="A129" t="s">
        <v>140</v>
      </c>
      <c r="B129" t="s">
        <v>135</v>
      </c>
      <c r="C129" t="s">
        <v>348</v>
      </c>
      <c r="D129" t="s">
        <v>428</v>
      </c>
      <c r="E129" t="s">
        <v>429</v>
      </c>
      <c r="F129" t="s">
        <v>438</v>
      </c>
      <c r="G129" t="s">
        <v>439</v>
      </c>
      <c r="H129">
        <v>0</v>
      </c>
      <c r="I129">
        <v>0</v>
      </c>
      <c r="J129">
        <v>0</v>
      </c>
      <c r="K129">
        <v>0</v>
      </c>
      <c r="L129">
        <v>-6746351.57</v>
      </c>
      <c r="M129">
        <v>60050.61</v>
      </c>
      <c r="N129">
        <v>0</v>
      </c>
      <c r="O129">
        <v>-6686300.96</v>
      </c>
      <c r="P129">
        <v>0</v>
      </c>
    </row>
    <row r="130" spans="1:16" ht="12.75">
      <c r="A130" t="s">
        <v>140</v>
      </c>
      <c r="B130" t="s">
        <v>135</v>
      </c>
      <c r="C130" t="s">
        <v>348</v>
      </c>
      <c r="D130" t="s">
        <v>428</v>
      </c>
      <c r="E130" t="s">
        <v>429</v>
      </c>
      <c r="F130" t="s">
        <v>440</v>
      </c>
      <c r="G130" t="s">
        <v>441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ht="12.75">
      <c r="A131" t="s">
        <v>140</v>
      </c>
      <c r="B131" t="s">
        <v>135</v>
      </c>
      <c r="C131" t="s">
        <v>348</v>
      </c>
      <c r="D131" t="s">
        <v>428</v>
      </c>
      <c r="E131" t="s">
        <v>429</v>
      </c>
      <c r="F131" t="s">
        <v>442</v>
      </c>
      <c r="G131" t="s">
        <v>443</v>
      </c>
      <c r="H131">
        <v>0</v>
      </c>
      <c r="I131">
        <v>62172.12</v>
      </c>
      <c r="J131">
        <v>123938.82</v>
      </c>
      <c r="K131">
        <v>-61766.7</v>
      </c>
      <c r="L131">
        <v>-2776026.28</v>
      </c>
      <c r="M131">
        <v>192764.97</v>
      </c>
      <c r="N131">
        <v>466656.59</v>
      </c>
      <c r="O131">
        <v>-3049917.9</v>
      </c>
      <c r="P131">
        <v>0</v>
      </c>
    </row>
    <row r="132" spans="1:16" ht="12.75">
      <c r="A132" t="s">
        <v>140</v>
      </c>
      <c r="B132" t="s">
        <v>135</v>
      </c>
      <c r="C132" t="s">
        <v>348</v>
      </c>
      <c r="D132" t="s">
        <v>428</v>
      </c>
      <c r="E132" t="s">
        <v>429</v>
      </c>
      <c r="F132" t="s">
        <v>444</v>
      </c>
      <c r="G132" t="s">
        <v>445</v>
      </c>
      <c r="H132">
        <v>0</v>
      </c>
      <c r="I132">
        <v>2000</v>
      </c>
      <c r="J132">
        <v>0</v>
      </c>
      <c r="K132">
        <v>2000</v>
      </c>
      <c r="L132">
        <v>-1205135.84</v>
      </c>
      <c r="M132">
        <v>662149.61</v>
      </c>
      <c r="N132">
        <v>523783.03</v>
      </c>
      <c r="O132">
        <v>-1066769.26</v>
      </c>
      <c r="P132">
        <v>0</v>
      </c>
    </row>
    <row r="133" spans="1:16" ht="12.75">
      <c r="A133" t="s">
        <v>140</v>
      </c>
      <c r="B133" t="s">
        <v>135</v>
      </c>
      <c r="C133" t="s">
        <v>348</v>
      </c>
      <c r="D133" t="s">
        <v>428</v>
      </c>
      <c r="E133" t="s">
        <v>429</v>
      </c>
      <c r="F133" t="s">
        <v>446</v>
      </c>
      <c r="G133" t="s">
        <v>447</v>
      </c>
      <c r="H133">
        <v>0</v>
      </c>
      <c r="I133">
        <v>368430.22</v>
      </c>
      <c r="J133">
        <v>1510470.85</v>
      </c>
      <c r="K133">
        <v>-1142040.63</v>
      </c>
      <c r="L133">
        <v>-6361194.85</v>
      </c>
      <c r="M133">
        <v>1178672.35</v>
      </c>
      <c r="N133">
        <v>2766205.7</v>
      </c>
      <c r="O133">
        <v>-7948728.2</v>
      </c>
      <c r="P133">
        <v>0</v>
      </c>
    </row>
    <row r="134" spans="1:16" ht="12.75">
      <c r="A134" t="s">
        <v>140</v>
      </c>
      <c r="B134" t="s">
        <v>135</v>
      </c>
      <c r="C134" t="s">
        <v>348</v>
      </c>
      <c r="D134" t="s">
        <v>428</v>
      </c>
      <c r="E134" t="s">
        <v>429</v>
      </c>
      <c r="F134" t="s">
        <v>448</v>
      </c>
      <c r="G134" t="s">
        <v>449</v>
      </c>
      <c r="H134">
        <v>0</v>
      </c>
      <c r="I134">
        <v>0</v>
      </c>
      <c r="J134">
        <v>0</v>
      </c>
      <c r="K134">
        <v>0</v>
      </c>
      <c r="L134">
        <v>-265910.96</v>
      </c>
      <c r="M134">
        <v>0</v>
      </c>
      <c r="N134">
        <v>0</v>
      </c>
      <c r="O134">
        <v>-265910.96</v>
      </c>
      <c r="P134">
        <v>0</v>
      </c>
    </row>
    <row r="135" spans="1:16" ht="12.75">
      <c r="A135" t="s">
        <v>140</v>
      </c>
      <c r="B135" t="s">
        <v>135</v>
      </c>
      <c r="C135" t="s">
        <v>348</v>
      </c>
      <c r="D135" t="s">
        <v>428</v>
      </c>
      <c r="E135" t="s">
        <v>429</v>
      </c>
      <c r="F135" t="s">
        <v>450</v>
      </c>
      <c r="G135" t="s">
        <v>451</v>
      </c>
      <c r="H135">
        <v>0</v>
      </c>
      <c r="I135">
        <v>0</v>
      </c>
      <c r="J135">
        <v>0</v>
      </c>
      <c r="K135">
        <v>0</v>
      </c>
      <c r="L135">
        <v>-26394272.85</v>
      </c>
      <c r="M135">
        <v>0</v>
      </c>
      <c r="N135">
        <v>1014073.36</v>
      </c>
      <c r="O135">
        <v>-27408346.21</v>
      </c>
      <c r="P135">
        <v>0</v>
      </c>
    </row>
    <row r="136" spans="1:16" ht="12.75">
      <c r="A136" t="s">
        <v>140</v>
      </c>
      <c r="B136" t="s">
        <v>135</v>
      </c>
      <c r="C136" t="s">
        <v>348</v>
      </c>
      <c r="D136" t="s">
        <v>428</v>
      </c>
      <c r="E136" t="s">
        <v>429</v>
      </c>
      <c r="F136" t="s">
        <v>452</v>
      </c>
      <c r="G136" t="s">
        <v>453</v>
      </c>
      <c r="H136">
        <v>0</v>
      </c>
      <c r="I136">
        <v>10198.15</v>
      </c>
      <c r="J136">
        <v>16071.6</v>
      </c>
      <c r="K136">
        <v>-5873.45</v>
      </c>
      <c r="L136">
        <v>-131646.46</v>
      </c>
      <c r="M136">
        <v>39436.47</v>
      </c>
      <c r="N136">
        <v>22356.44</v>
      </c>
      <c r="O136">
        <v>-114566.43</v>
      </c>
      <c r="P136">
        <v>0</v>
      </c>
    </row>
    <row r="137" spans="1:16" ht="12.75">
      <c r="A137" t="s">
        <v>140</v>
      </c>
      <c r="B137" t="s">
        <v>135</v>
      </c>
      <c r="C137" t="s">
        <v>348</v>
      </c>
      <c r="D137" t="s">
        <v>428</v>
      </c>
      <c r="E137" t="s">
        <v>429</v>
      </c>
      <c r="F137" t="s">
        <v>454</v>
      </c>
      <c r="G137" t="s">
        <v>455</v>
      </c>
      <c r="H137">
        <v>0</v>
      </c>
      <c r="I137">
        <v>13463.97</v>
      </c>
      <c r="J137">
        <v>0</v>
      </c>
      <c r="K137">
        <v>13463.97</v>
      </c>
      <c r="L137">
        <v>-129231.86</v>
      </c>
      <c r="M137">
        <v>82530.87</v>
      </c>
      <c r="N137">
        <v>39116.29</v>
      </c>
      <c r="O137">
        <v>-85817.28</v>
      </c>
      <c r="P137">
        <v>0</v>
      </c>
    </row>
    <row r="138" spans="1:16" ht="12.75">
      <c r="A138" t="s">
        <v>140</v>
      </c>
      <c r="B138" t="s">
        <v>135</v>
      </c>
      <c r="C138" t="s">
        <v>348</v>
      </c>
      <c r="D138" t="s">
        <v>428</v>
      </c>
      <c r="E138" t="s">
        <v>429</v>
      </c>
      <c r="F138" t="s">
        <v>456</v>
      </c>
      <c r="G138" t="s">
        <v>457</v>
      </c>
      <c r="H138">
        <v>0</v>
      </c>
      <c r="I138">
        <v>156180.17</v>
      </c>
      <c r="J138">
        <v>0</v>
      </c>
      <c r="K138">
        <v>156180.17</v>
      </c>
      <c r="L138">
        <v>-172021.33</v>
      </c>
      <c r="M138">
        <v>18445.12</v>
      </c>
      <c r="N138">
        <v>259322.63</v>
      </c>
      <c r="O138">
        <v>-412898.84</v>
      </c>
      <c r="P138">
        <v>0</v>
      </c>
    </row>
    <row r="139" spans="1:16" ht="12.75">
      <c r="A139" t="s">
        <v>140</v>
      </c>
      <c r="B139" t="s">
        <v>135</v>
      </c>
      <c r="C139" t="s">
        <v>348</v>
      </c>
      <c r="D139" t="s">
        <v>428</v>
      </c>
      <c r="E139" t="s">
        <v>429</v>
      </c>
      <c r="F139" t="s">
        <v>458</v>
      </c>
      <c r="G139" t="s">
        <v>459</v>
      </c>
      <c r="H139">
        <v>0</v>
      </c>
      <c r="I139">
        <v>3148.65</v>
      </c>
      <c r="J139">
        <v>8443.7</v>
      </c>
      <c r="K139">
        <v>-5295.05</v>
      </c>
      <c r="L139">
        <v>-452908.12</v>
      </c>
      <c r="M139">
        <v>39285.97</v>
      </c>
      <c r="N139">
        <v>66867.88</v>
      </c>
      <c r="O139">
        <v>-480490.03</v>
      </c>
      <c r="P139">
        <v>0</v>
      </c>
    </row>
    <row r="140" spans="1:16" ht="12.75">
      <c r="A140" t="s">
        <v>140</v>
      </c>
      <c r="B140" t="s">
        <v>135</v>
      </c>
      <c r="C140" t="s">
        <v>348</v>
      </c>
      <c r="D140" t="s">
        <v>428</v>
      </c>
      <c r="E140" t="s">
        <v>429</v>
      </c>
      <c r="F140" t="s">
        <v>460</v>
      </c>
      <c r="G140" t="s">
        <v>461</v>
      </c>
      <c r="H140">
        <v>0</v>
      </c>
      <c r="I140">
        <v>2433.35</v>
      </c>
      <c r="J140">
        <v>0</v>
      </c>
      <c r="K140">
        <v>2433.35</v>
      </c>
      <c r="L140">
        <v>-87015.19</v>
      </c>
      <c r="M140">
        <v>2064.84</v>
      </c>
      <c r="N140">
        <v>8502.85</v>
      </c>
      <c r="O140">
        <v>-93453.2</v>
      </c>
      <c r="P140">
        <v>0</v>
      </c>
    </row>
    <row r="141" spans="1:16" ht="12.75">
      <c r="A141" t="s">
        <v>140</v>
      </c>
      <c r="B141" t="s">
        <v>135</v>
      </c>
      <c r="C141" t="s">
        <v>348</v>
      </c>
      <c r="D141" t="s">
        <v>428</v>
      </c>
      <c r="E141" t="s">
        <v>429</v>
      </c>
      <c r="F141" t="s">
        <v>462</v>
      </c>
      <c r="G141" t="s">
        <v>463</v>
      </c>
      <c r="H141">
        <v>0</v>
      </c>
      <c r="I141">
        <v>0</v>
      </c>
      <c r="J141">
        <v>6659.3</v>
      </c>
      <c r="K141">
        <v>-6659.3</v>
      </c>
      <c r="L141">
        <v>-614247.67</v>
      </c>
      <c r="M141">
        <v>19788.91</v>
      </c>
      <c r="N141">
        <v>158954.42</v>
      </c>
      <c r="O141">
        <v>-753413.18</v>
      </c>
      <c r="P141">
        <v>0</v>
      </c>
    </row>
    <row r="142" spans="1:16" ht="12.75">
      <c r="A142" t="s">
        <v>140</v>
      </c>
      <c r="B142" t="s">
        <v>135</v>
      </c>
      <c r="C142" t="s">
        <v>348</v>
      </c>
      <c r="D142" t="s">
        <v>428</v>
      </c>
      <c r="E142" t="s">
        <v>429</v>
      </c>
      <c r="F142" t="s">
        <v>464</v>
      </c>
      <c r="G142" t="s">
        <v>465</v>
      </c>
      <c r="H142">
        <v>0</v>
      </c>
      <c r="I142">
        <v>0</v>
      </c>
      <c r="J142">
        <v>0</v>
      </c>
      <c r="K142">
        <v>0</v>
      </c>
      <c r="L142">
        <v>-34138.25</v>
      </c>
      <c r="M142">
        <v>15190.14</v>
      </c>
      <c r="N142">
        <v>0</v>
      </c>
      <c r="O142">
        <v>-18948.11</v>
      </c>
      <c r="P142">
        <v>0</v>
      </c>
    </row>
    <row r="143" spans="1:16" ht="12.75">
      <c r="A143" t="s">
        <v>140</v>
      </c>
      <c r="B143" t="s">
        <v>135</v>
      </c>
      <c r="C143" t="s">
        <v>348</v>
      </c>
      <c r="D143" t="s">
        <v>428</v>
      </c>
      <c r="E143" t="s">
        <v>429</v>
      </c>
      <c r="F143" t="s">
        <v>466</v>
      </c>
      <c r="G143" t="s">
        <v>467</v>
      </c>
      <c r="H143">
        <v>0</v>
      </c>
      <c r="I143">
        <v>18370.35</v>
      </c>
      <c r="J143">
        <v>15828.8</v>
      </c>
      <c r="K143">
        <v>2541.55</v>
      </c>
      <c r="L143">
        <v>-93850.85</v>
      </c>
      <c r="M143">
        <v>46720.27</v>
      </c>
      <c r="N143">
        <v>0</v>
      </c>
      <c r="O143">
        <v>-47130.58</v>
      </c>
      <c r="P143">
        <v>0</v>
      </c>
    </row>
    <row r="144" spans="1:16" ht="12.75">
      <c r="A144" t="s">
        <v>140</v>
      </c>
      <c r="B144" t="s">
        <v>135</v>
      </c>
      <c r="C144" t="s">
        <v>348</v>
      </c>
      <c r="D144" t="s">
        <v>428</v>
      </c>
      <c r="E144" t="s">
        <v>429</v>
      </c>
      <c r="F144" t="s">
        <v>468</v>
      </c>
      <c r="G144" t="s">
        <v>469</v>
      </c>
      <c r="H144">
        <v>0</v>
      </c>
      <c r="I144">
        <v>15759.99</v>
      </c>
      <c r="J144">
        <v>1253839.94</v>
      </c>
      <c r="K144">
        <v>-1238079.95</v>
      </c>
      <c r="L144">
        <v>-682888.35</v>
      </c>
      <c r="M144">
        <v>386875.17</v>
      </c>
      <c r="N144">
        <v>770753.49</v>
      </c>
      <c r="O144">
        <v>-1066766.67</v>
      </c>
      <c r="P144">
        <v>0</v>
      </c>
    </row>
    <row r="145" spans="1:16" ht="12.75">
      <c r="A145" t="s">
        <v>140</v>
      </c>
      <c r="B145" t="s">
        <v>135</v>
      </c>
      <c r="C145" t="s">
        <v>348</v>
      </c>
      <c r="D145" t="s">
        <v>428</v>
      </c>
      <c r="E145" t="s">
        <v>429</v>
      </c>
      <c r="F145" t="s">
        <v>470</v>
      </c>
      <c r="G145" t="s">
        <v>471</v>
      </c>
      <c r="H145">
        <v>0</v>
      </c>
      <c r="I145">
        <v>1060205.06</v>
      </c>
      <c r="J145">
        <v>440787.99</v>
      </c>
      <c r="K145">
        <v>619417.07</v>
      </c>
      <c r="L145">
        <v>-8478196.94</v>
      </c>
      <c r="M145">
        <v>1295777.97</v>
      </c>
      <c r="N145">
        <v>1425386.42</v>
      </c>
      <c r="O145">
        <v>-8607805.39</v>
      </c>
      <c r="P145">
        <v>0</v>
      </c>
    </row>
    <row r="146" spans="1:16" ht="12.75">
      <c r="A146" t="s">
        <v>140</v>
      </c>
      <c r="B146" t="s">
        <v>135</v>
      </c>
      <c r="C146" t="s">
        <v>348</v>
      </c>
      <c r="D146" t="s">
        <v>428</v>
      </c>
      <c r="E146" t="s">
        <v>429</v>
      </c>
      <c r="F146" t="s">
        <v>472</v>
      </c>
      <c r="G146" t="s">
        <v>473</v>
      </c>
      <c r="H146">
        <v>0</v>
      </c>
      <c r="I146">
        <v>0</v>
      </c>
      <c r="J146">
        <v>0</v>
      </c>
      <c r="K146">
        <v>0</v>
      </c>
      <c r="L146">
        <v>-30438</v>
      </c>
      <c r="M146">
        <v>0</v>
      </c>
      <c r="N146">
        <v>0</v>
      </c>
      <c r="O146">
        <v>-30438</v>
      </c>
      <c r="P146">
        <v>0</v>
      </c>
    </row>
    <row r="147" spans="1:16" ht="12.75">
      <c r="A147" t="s">
        <v>140</v>
      </c>
      <c r="B147" t="s">
        <v>135</v>
      </c>
      <c r="C147" t="s">
        <v>348</v>
      </c>
      <c r="D147" t="s">
        <v>428</v>
      </c>
      <c r="E147" t="s">
        <v>429</v>
      </c>
      <c r="F147" t="s">
        <v>474</v>
      </c>
      <c r="G147" t="s">
        <v>475</v>
      </c>
      <c r="H147">
        <v>0</v>
      </c>
      <c r="I147">
        <v>0</v>
      </c>
      <c r="J147">
        <v>0</v>
      </c>
      <c r="K147">
        <v>0</v>
      </c>
      <c r="L147">
        <v>-3700</v>
      </c>
      <c r="M147">
        <v>0</v>
      </c>
      <c r="N147">
        <v>0</v>
      </c>
      <c r="O147">
        <v>-3700</v>
      </c>
      <c r="P147">
        <v>0</v>
      </c>
    </row>
    <row r="148" spans="1:16" ht="12.75">
      <c r="A148" t="s">
        <v>140</v>
      </c>
      <c r="B148" t="s">
        <v>135</v>
      </c>
      <c r="C148" t="s">
        <v>348</v>
      </c>
      <c r="D148" t="s">
        <v>428</v>
      </c>
      <c r="E148" t="s">
        <v>429</v>
      </c>
      <c r="F148" t="s">
        <v>476</v>
      </c>
      <c r="G148" t="s">
        <v>477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2.75">
      <c r="A149" t="s">
        <v>140</v>
      </c>
      <c r="B149" t="s">
        <v>135</v>
      </c>
      <c r="C149" t="s">
        <v>348</v>
      </c>
      <c r="D149" t="s">
        <v>428</v>
      </c>
      <c r="E149" t="s">
        <v>429</v>
      </c>
      <c r="F149" t="s">
        <v>478</v>
      </c>
      <c r="G149" t="s">
        <v>479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2.75">
      <c r="A150" t="s">
        <v>140</v>
      </c>
      <c r="B150" t="s">
        <v>135</v>
      </c>
      <c r="C150" t="s">
        <v>348</v>
      </c>
      <c r="D150" t="s">
        <v>428</v>
      </c>
      <c r="E150" t="s">
        <v>429</v>
      </c>
      <c r="F150" t="s">
        <v>480</v>
      </c>
      <c r="G150" t="s">
        <v>481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2.75">
      <c r="A151" t="s">
        <v>140</v>
      </c>
      <c r="B151" t="s">
        <v>135</v>
      </c>
      <c r="C151" t="s">
        <v>348</v>
      </c>
      <c r="D151" t="s">
        <v>428</v>
      </c>
      <c r="E151" t="s">
        <v>429</v>
      </c>
      <c r="F151" t="s">
        <v>482</v>
      </c>
      <c r="G151" t="s">
        <v>483</v>
      </c>
      <c r="H151">
        <v>0</v>
      </c>
      <c r="I151">
        <v>0</v>
      </c>
      <c r="J151">
        <v>0</v>
      </c>
      <c r="K151">
        <v>0</v>
      </c>
      <c r="L151">
        <v>-1890</v>
      </c>
      <c r="M151">
        <v>1890</v>
      </c>
      <c r="N151">
        <v>0</v>
      </c>
      <c r="O151">
        <v>0</v>
      </c>
      <c r="P151">
        <v>0</v>
      </c>
    </row>
    <row r="152" spans="1:16" ht="12.75">
      <c r="A152" t="s">
        <v>140</v>
      </c>
      <c r="B152" t="s">
        <v>135</v>
      </c>
      <c r="C152" t="s">
        <v>348</v>
      </c>
      <c r="D152" t="s">
        <v>428</v>
      </c>
      <c r="E152" t="s">
        <v>429</v>
      </c>
      <c r="F152" t="s">
        <v>484</v>
      </c>
      <c r="G152" t="s">
        <v>485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2.75">
      <c r="A153" t="s">
        <v>140</v>
      </c>
      <c r="B153" t="s">
        <v>135</v>
      </c>
      <c r="C153" t="s">
        <v>348</v>
      </c>
      <c r="D153" t="s">
        <v>428</v>
      </c>
      <c r="E153" t="s">
        <v>429</v>
      </c>
      <c r="F153" t="s">
        <v>486</v>
      </c>
      <c r="G153" t="s">
        <v>487</v>
      </c>
      <c r="H153">
        <v>0</v>
      </c>
      <c r="I153">
        <v>0</v>
      </c>
      <c r="J153">
        <v>0</v>
      </c>
      <c r="K153">
        <v>0</v>
      </c>
      <c r="L153">
        <v>-2033389.76</v>
      </c>
      <c r="M153">
        <v>2033389.76</v>
      </c>
      <c r="N153">
        <v>0</v>
      </c>
      <c r="O153">
        <v>0</v>
      </c>
      <c r="P153">
        <v>0</v>
      </c>
    </row>
    <row r="154" spans="1:16" ht="12.75">
      <c r="A154" t="s">
        <v>140</v>
      </c>
      <c r="B154" t="s">
        <v>135</v>
      </c>
      <c r="C154" t="s">
        <v>348</v>
      </c>
      <c r="D154" t="s">
        <v>428</v>
      </c>
      <c r="E154" t="s">
        <v>429</v>
      </c>
      <c r="F154" t="s">
        <v>488</v>
      </c>
      <c r="G154" t="s">
        <v>489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2.75">
      <c r="A155" t="s">
        <v>140</v>
      </c>
      <c r="B155" t="s">
        <v>135</v>
      </c>
      <c r="C155" t="s">
        <v>348</v>
      </c>
      <c r="D155" t="s">
        <v>428</v>
      </c>
      <c r="E155" t="s">
        <v>429</v>
      </c>
      <c r="F155" t="s">
        <v>490</v>
      </c>
      <c r="G155" t="s">
        <v>491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2.75">
      <c r="A156" t="s">
        <v>140</v>
      </c>
      <c r="B156" t="s">
        <v>135</v>
      </c>
      <c r="C156" t="s">
        <v>348</v>
      </c>
      <c r="D156" t="s">
        <v>428</v>
      </c>
      <c r="E156" t="s">
        <v>429</v>
      </c>
      <c r="F156" t="s">
        <v>492</v>
      </c>
      <c r="G156" t="s">
        <v>493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2.75">
      <c r="A157" t="s">
        <v>140</v>
      </c>
      <c r="B157" t="s">
        <v>135</v>
      </c>
      <c r="C157" t="s">
        <v>348</v>
      </c>
      <c r="D157" t="s">
        <v>428</v>
      </c>
      <c r="E157" t="s">
        <v>429</v>
      </c>
      <c r="F157" t="s">
        <v>494</v>
      </c>
      <c r="G157" t="s">
        <v>495</v>
      </c>
      <c r="H157">
        <v>0</v>
      </c>
      <c r="I157">
        <v>32935.86</v>
      </c>
      <c r="J157">
        <v>1888258.57</v>
      </c>
      <c r="K157">
        <v>-1855322.71</v>
      </c>
      <c r="L157">
        <v>-21785681.61</v>
      </c>
      <c r="M157">
        <v>3097924.24</v>
      </c>
      <c r="N157">
        <v>1417852.98</v>
      </c>
      <c r="O157">
        <v>-20105610.35</v>
      </c>
      <c r="P157">
        <v>0</v>
      </c>
    </row>
    <row r="158" spans="1:16" ht="12.75">
      <c r="A158" t="s">
        <v>140</v>
      </c>
      <c r="B158" t="s">
        <v>135</v>
      </c>
      <c r="C158" t="s">
        <v>348</v>
      </c>
      <c r="D158" t="s">
        <v>428</v>
      </c>
      <c r="E158" t="s">
        <v>429</v>
      </c>
      <c r="F158" t="s">
        <v>496</v>
      </c>
      <c r="G158" t="s">
        <v>497</v>
      </c>
      <c r="H158">
        <v>0</v>
      </c>
      <c r="I158">
        <v>0</v>
      </c>
      <c r="J158">
        <v>0</v>
      </c>
      <c r="K158">
        <v>0</v>
      </c>
      <c r="L158">
        <v>-2763619.74</v>
      </c>
      <c r="M158">
        <v>8802.36</v>
      </c>
      <c r="N158">
        <v>0</v>
      </c>
      <c r="O158">
        <v>-2754817.38</v>
      </c>
      <c r="P158">
        <v>0</v>
      </c>
    </row>
    <row r="159" spans="1:16" ht="12.75">
      <c r="A159" t="s">
        <v>140</v>
      </c>
      <c r="B159" t="s">
        <v>135</v>
      </c>
      <c r="C159" t="s">
        <v>348</v>
      </c>
      <c r="D159" t="s">
        <v>428</v>
      </c>
      <c r="E159" t="s">
        <v>429</v>
      </c>
      <c r="F159" t="s">
        <v>498</v>
      </c>
      <c r="G159" t="s">
        <v>499</v>
      </c>
      <c r="H159">
        <v>0</v>
      </c>
      <c r="I159">
        <v>903138.6</v>
      </c>
      <c r="J159">
        <v>596007.6</v>
      </c>
      <c r="K159">
        <v>307131</v>
      </c>
      <c r="L159">
        <v>0</v>
      </c>
      <c r="M159">
        <v>0</v>
      </c>
      <c r="N159">
        <v>307131</v>
      </c>
      <c r="O159">
        <v>-307131</v>
      </c>
      <c r="P159">
        <v>0</v>
      </c>
    </row>
    <row r="160" spans="1:16" ht="12.75">
      <c r="A160" t="s">
        <v>140</v>
      </c>
      <c r="B160" t="s">
        <v>135</v>
      </c>
      <c r="C160" t="s">
        <v>348</v>
      </c>
      <c r="D160" t="s">
        <v>428</v>
      </c>
      <c r="E160" t="s">
        <v>429</v>
      </c>
      <c r="F160" t="s">
        <v>500</v>
      </c>
      <c r="G160" t="s">
        <v>501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ht="12.75">
      <c r="A161" t="s">
        <v>140</v>
      </c>
      <c r="B161" t="s">
        <v>135</v>
      </c>
      <c r="C161" t="s">
        <v>348</v>
      </c>
      <c r="D161" t="s">
        <v>428</v>
      </c>
      <c r="E161" t="s">
        <v>429</v>
      </c>
      <c r="F161" t="s">
        <v>502</v>
      </c>
      <c r="G161" t="s">
        <v>503</v>
      </c>
      <c r="H161">
        <v>0</v>
      </c>
      <c r="I161">
        <v>0</v>
      </c>
      <c r="J161">
        <v>611960.66</v>
      </c>
      <c r="K161">
        <v>-611960.66</v>
      </c>
      <c r="L161">
        <v>-3350</v>
      </c>
      <c r="M161">
        <v>0</v>
      </c>
      <c r="N161">
        <v>14575</v>
      </c>
      <c r="O161">
        <v>-17925</v>
      </c>
      <c r="P161">
        <v>0</v>
      </c>
    </row>
    <row r="162" spans="1:16" ht="12.75">
      <c r="A162" t="s">
        <v>140</v>
      </c>
      <c r="B162" t="s">
        <v>135</v>
      </c>
      <c r="C162" t="s">
        <v>348</v>
      </c>
      <c r="D162" t="s">
        <v>504</v>
      </c>
      <c r="E162" t="s">
        <v>505</v>
      </c>
      <c r="F162" t="s">
        <v>505</v>
      </c>
      <c r="G162" t="s">
        <v>506</v>
      </c>
      <c r="H162">
        <v>0</v>
      </c>
      <c r="I162">
        <v>432938.98</v>
      </c>
      <c r="J162">
        <v>0</v>
      </c>
      <c r="K162">
        <v>432938.98</v>
      </c>
      <c r="L162">
        <v>-2858255.06</v>
      </c>
      <c r="M162">
        <v>94022.52</v>
      </c>
      <c r="N162">
        <v>0</v>
      </c>
      <c r="O162">
        <v>-2764232.54</v>
      </c>
      <c r="P162">
        <v>0</v>
      </c>
    </row>
    <row r="163" spans="1:16" ht="12.75">
      <c r="A163" t="s">
        <v>140</v>
      </c>
      <c r="B163" t="s">
        <v>507</v>
      </c>
      <c r="C163" t="s">
        <v>508</v>
      </c>
      <c r="D163" t="s">
        <v>509</v>
      </c>
      <c r="E163" t="s">
        <v>510</v>
      </c>
      <c r="F163" t="s">
        <v>510</v>
      </c>
      <c r="G163" t="s">
        <v>511</v>
      </c>
      <c r="H163">
        <v>0</v>
      </c>
      <c r="I163">
        <v>0</v>
      </c>
      <c r="J163">
        <v>0</v>
      </c>
      <c r="K163">
        <v>0</v>
      </c>
      <c r="L163">
        <v>-165384986.49</v>
      </c>
      <c r="M163">
        <v>0</v>
      </c>
      <c r="N163">
        <v>0</v>
      </c>
      <c r="O163">
        <v>-165384986.49</v>
      </c>
      <c r="P163">
        <v>0</v>
      </c>
    </row>
    <row r="164" spans="1:16" ht="12.75">
      <c r="A164" t="s">
        <v>140</v>
      </c>
      <c r="B164" t="s">
        <v>507</v>
      </c>
      <c r="C164" t="s">
        <v>512</v>
      </c>
      <c r="D164" t="s">
        <v>513</v>
      </c>
      <c r="E164" t="s">
        <v>514</v>
      </c>
      <c r="F164" t="s">
        <v>515</v>
      </c>
      <c r="G164" t="s">
        <v>516</v>
      </c>
      <c r="H164">
        <v>0</v>
      </c>
      <c r="I164">
        <v>0</v>
      </c>
      <c r="J164">
        <v>0</v>
      </c>
      <c r="K164">
        <v>0</v>
      </c>
      <c r="L164">
        <v>23460149.66</v>
      </c>
      <c r="M164">
        <v>0</v>
      </c>
      <c r="N164">
        <v>0</v>
      </c>
      <c r="O164">
        <v>23460149.66</v>
      </c>
      <c r="P164">
        <v>0</v>
      </c>
    </row>
    <row r="165" spans="1:16" ht="12.75">
      <c r="A165" t="s">
        <v>140</v>
      </c>
      <c r="B165" t="s">
        <v>507</v>
      </c>
      <c r="C165" t="s">
        <v>512</v>
      </c>
      <c r="D165" t="s">
        <v>513</v>
      </c>
      <c r="E165" t="s">
        <v>514</v>
      </c>
      <c r="F165" t="s">
        <v>517</v>
      </c>
      <c r="G165" t="s">
        <v>518</v>
      </c>
      <c r="H165">
        <v>0</v>
      </c>
      <c r="I165">
        <v>0</v>
      </c>
      <c r="J165">
        <v>0</v>
      </c>
      <c r="K165">
        <v>0</v>
      </c>
      <c r="L165">
        <v>-31964613.09</v>
      </c>
      <c r="M165">
        <v>0</v>
      </c>
      <c r="N165">
        <v>0</v>
      </c>
      <c r="O165">
        <v>-31964613.09</v>
      </c>
      <c r="P165">
        <v>0</v>
      </c>
    </row>
    <row r="166" spans="1:16" ht="12.75">
      <c r="A166" t="s">
        <v>140</v>
      </c>
      <c r="B166" t="s">
        <v>507</v>
      </c>
      <c r="C166" t="s">
        <v>512</v>
      </c>
      <c r="D166" t="s">
        <v>513</v>
      </c>
      <c r="E166" t="s">
        <v>514</v>
      </c>
      <c r="F166" t="s">
        <v>519</v>
      </c>
      <c r="G166" t="s">
        <v>520</v>
      </c>
      <c r="H166">
        <v>0</v>
      </c>
      <c r="I166">
        <v>0</v>
      </c>
      <c r="J166">
        <v>0</v>
      </c>
      <c r="K166">
        <v>0</v>
      </c>
      <c r="L166">
        <v>-14832300.16</v>
      </c>
      <c r="M166">
        <v>0</v>
      </c>
      <c r="N166">
        <v>0</v>
      </c>
      <c r="O166">
        <v>-14832300.16</v>
      </c>
      <c r="P166">
        <v>0</v>
      </c>
    </row>
    <row r="167" spans="1:16" ht="12.75">
      <c r="A167" t="s">
        <v>140</v>
      </c>
      <c r="B167" t="s">
        <v>507</v>
      </c>
      <c r="C167" t="s">
        <v>512</v>
      </c>
      <c r="D167" t="s">
        <v>513</v>
      </c>
      <c r="E167" t="s">
        <v>514</v>
      </c>
      <c r="F167" t="s">
        <v>521</v>
      </c>
      <c r="G167" t="s">
        <v>522</v>
      </c>
      <c r="H167">
        <v>0</v>
      </c>
      <c r="I167">
        <v>0</v>
      </c>
      <c r="J167">
        <v>0</v>
      </c>
      <c r="K167">
        <v>0</v>
      </c>
      <c r="L167">
        <v>-29131974.34</v>
      </c>
      <c r="M167">
        <v>0</v>
      </c>
      <c r="N167">
        <v>0</v>
      </c>
      <c r="O167">
        <v>-29131974.34</v>
      </c>
      <c r="P167">
        <v>0</v>
      </c>
    </row>
    <row r="168" spans="1:16" ht="12.75">
      <c r="A168" t="s">
        <v>140</v>
      </c>
      <c r="B168" t="s">
        <v>507</v>
      </c>
      <c r="C168" t="s">
        <v>512</v>
      </c>
      <c r="D168" t="s">
        <v>513</v>
      </c>
      <c r="E168" t="s">
        <v>514</v>
      </c>
      <c r="F168" t="s">
        <v>523</v>
      </c>
      <c r="G168" t="s">
        <v>524</v>
      </c>
      <c r="H168">
        <v>0</v>
      </c>
      <c r="I168">
        <v>0</v>
      </c>
      <c r="J168">
        <v>0</v>
      </c>
      <c r="K168">
        <v>0</v>
      </c>
      <c r="L168">
        <v>-92086407.27</v>
      </c>
      <c r="M168">
        <v>0</v>
      </c>
      <c r="N168">
        <v>0</v>
      </c>
      <c r="O168">
        <v>-92086407.27</v>
      </c>
      <c r="P168">
        <v>0</v>
      </c>
    </row>
    <row r="169" spans="1:16" ht="12.75">
      <c r="A169" t="s">
        <v>140</v>
      </c>
      <c r="B169" t="s">
        <v>507</v>
      </c>
      <c r="C169" t="s">
        <v>512</v>
      </c>
      <c r="D169" t="s">
        <v>513</v>
      </c>
      <c r="E169" t="s">
        <v>514</v>
      </c>
      <c r="F169" t="s">
        <v>525</v>
      </c>
      <c r="G169" t="s">
        <v>526</v>
      </c>
      <c r="H169">
        <v>0</v>
      </c>
      <c r="I169">
        <v>0</v>
      </c>
      <c r="J169">
        <v>0</v>
      </c>
      <c r="K169">
        <v>0</v>
      </c>
      <c r="L169">
        <v>-11400830.3</v>
      </c>
      <c r="M169">
        <v>0</v>
      </c>
      <c r="N169">
        <v>0</v>
      </c>
      <c r="O169">
        <v>-11400830.3</v>
      </c>
      <c r="P169">
        <v>0</v>
      </c>
    </row>
    <row r="170" spans="1:16" ht="12.75">
      <c r="A170" t="s">
        <v>140</v>
      </c>
      <c r="B170" t="s">
        <v>507</v>
      </c>
      <c r="C170" t="s">
        <v>512</v>
      </c>
      <c r="D170" t="s">
        <v>513</v>
      </c>
      <c r="E170" t="s">
        <v>514</v>
      </c>
      <c r="F170" t="s">
        <v>527</v>
      </c>
      <c r="G170" t="s">
        <v>528</v>
      </c>
      <c r="H170">
        <v>0</v>
      </c>
      <c r="I170">
        <v>0</v>
      </c>
      <c r="J170">
        <v>0</v>
      </c>
      <c r="K170">
        <v>0</v>
      </c>
      <c r="L170">
        <v>-16726365.11</v>
      </c>
      <c r="M170">
        <v>0</v>
      </c>
      <c r="N170">
        <v>0</v>
      </c>
      <c r="O170">
        <v>-16726365.11</v>
      </c>
      <c r="P170">
        <v>0</v>
      </c>
    </row>
    <row r="171" spans="1:16" ht="12.75">
      <c r="A171" t="s">
        <v>140</v>
      </c>
      <c r="B171" t="s">
        <v>507</v>
      </c>
      <c r="C171" t="s">
        <v>512</v>
      </c>
      <c r="D171" t="s">
        <v>513</v>
      </c>
      <c r="E171" t="s">
        <v>514</v>
      </c>
      <c r="F171" t="s">
        <v>529</v>
      </c>
      <c r="G171" t="s">
        <v>530</v>
      </c>
      <c r="H171">
        <v>0</v>
      </c>
      <c r="I171">
        <v>0</v>
      </c>
      <c r="J171">
        <v>0</v>
      </c>
      <c r="K171">
        <v>0</v>
      </c>
      <c r="L171">
        <v>-52021342.13</v>
      </c>
      <c r="M171">
        <v>0</v>
      </c>
      <c r="N171">
        <v>0</v>
      </c>
      <c r="O171">
        <v>-52021342.13</v>
      </c>
      <c r="P171">
        <v>0</v>
      </c>
    </row>
    <row r="172" spans="1:16" ht="12.75">
      <c r="A172" t="s">
        <v>140</v>
      </c>
      <c r="B172" t="s">
        <v>507</v>
      </c>
      <c r="C172" t="s">
        <v>512</v>
      </c>
      <c r="D172" t="s">
        <v>513</v>
      </c>
      <c r="E172" t="s">
        <v>514</v>
      </c>
      <c r="F172" t="s">
        <v>531</v>
      </c>
      <c r="G172" t="s">
        <v>532</v>
      </c>
      <c r="H172">
        <v>0</v>
      </c>
      <c r="I172">
        <v>0</v>
      </c>
      <c r="J172">
        <v>0</v>
      </c>
      <c r="K172">
        <v>0</v>
      </c>
      <c r="L172">
        <v>-143882807.49</v>
      </c>
      <c r="M172">
        <v>0</v>
      </c>
      <c r="N172">
        <v>0</v>
      </c>
      <c r="O172">
        <v>-143882807.49</v>
      </c>
      <c r="P172">
        <v>0</v>
      </c>
    </row>
    <row r="173" spans="1:16" ht="12.75">
      <c r="A173" t="s">
        <v>140</v>
      </c>
      <c r="B173" t="s">
        <v>507</v>
      </c>
      <c r="C173" t="s">
        <v>512</v>
      </c>
      <c r="D173" t="s">
        <v>513</v>
      </c>
      <c r="E173" t="s">
        <v>514</v>
      </c>
      <c r="F173" t="s">
        <v>533</v>
      </c>
      <c r="G173" t="s">
        <v>534</v>
      </c>
      <c r="H173">
        <v>0</v>
      </c>
      <c r="I173">
        <v>0</v>
      </c>
      <c r="J173">
        <v>0</v>
      </c>
      <c r="K173">
        <v>0</v>
      </c>
      <c r="L173">
        <v>-110636501.25</v>
      </c>
      <c r="M173">
        <v>0</v>
      </c>
      <c r="N173">
        <v>0</v>
      </c>
      <c r="O173">
        <v>-110636501.25</v>
      </c>
      <c r="P173">
        <v>0</v>
      </c>
    </row>
    <row r="174" spans="1:16" ht="12.75">
      <c r="A174" t="s">
        <v>140</v>
      </c>
      <c r="B174" t="s">
        <v>507</v>
      </c>
      <c r="C174" t="s">
        <v>512</v>
      </c>
      <c r="D174" t="s">
        <v>513</v>
      </c>
      <c r="E174" t="s">
        <v>514</v>
      </c>
      <c r="F174" t="s">
        <v>535</v>
      </c>
      <c r="G174" t="s">
        <v>536</v>
      </c>
      <c r="H174">
        <v>0</v>
      </c>
      <c r="I174">
        <v>0</v>
      </c>
      <c r="J174">
        <v>0</v>
      </c>
      <c r="K174">
        <v>0</v>
      </c>
      <c r="L174">
        <v>-161498007.1</v>
      </c>
      <c r="M174">
        <v>0</v>
      </c>
      <c r="N174">
        <v>0</v>
      </c>
      <c r="O174">
        <v>-161498007.1</v>
      </c>
      <c r="P174">
        <v>0</v>
      </c>
    </row>
    <row r="175" spans="1:16" ht="12.75">
      <c r="A175" t="s">
        <v>140</v>
      </c>
      <c r="B175" t="s">
        <v>507</v>
      </c>
      <c r="C175" t="s">
        <v>512</v>
      </c>
      <c r="D175" t="s">
        <v>513</v>
      </c>
      <c r="E175" t="s">
        <v>514</v>
      </c>
      <c r="F175" t="s">
        <v>537</v>
      </c>
      <c r="G175" t="s">
        <v>538</v>
      </c>
      <c r="H175">
        <v>0</v>
      </c>
      <c r="I175">
        <v>0</v>
      </c>
      <c r="J175">
        <v>0</v>
      </c>
      <c r="K175">
        <v>0</v>
      </c>
      <c r="L175">
        <v>-174047290.84</v>
      </c>
      <c r="M175">
        <v>0</v>
      </c>
      <c r="N175">
        <v>0</v>
      </c>
      <c r="O175">
        <v>-174047290.84</v>
      </c>
      <c r="P175">
        <v>0</v>
      </c>
    </row>
    <row r="176" spans="1:16" ht="12.75">
      <c r="A176" t="s">
        <v>140</v>
      </c>
      <c r="B176" t="s">
        <v>507</v>
      </c>
      <c r="C176" t="s">
        <v>512</v>
      </c>
      <c r="D176" t="s">
        <v>513</v>
      </c>
      <c r="E176" t="s">
        <v>514</v>
      </c>
      <c r="F176" t="s">
        <v>539</v>
      </c>
      <c r="G176" t="s">
        <v>540</v>
      </c>
      <c r="H176">
        <v>0</v>
      </c>
      <c r="I176">
        <v>0</v>
      </c>
      <c r="J176">
        <v>0</v>
      </c>
      <c r="K176">
        <v>0</v>
      </c>
      <c r="L176">
        <v>-176722116.52</v>
      </c>
      <c r="M176">
        <v>0</v>
      </c>
      <c r="N176">
        <v>0</v>
      </c>
      <c r="O176">
        <v>-176722116.52</v>
      </c>
      <c r="P176">
        <v>0</v>
      </c>
    </row>
    <row r="177" spans="1:16" ht="12.75">
      <c r="A177" t="s">
        <v>140</v>
      </c>
      <c r="B177" t="s">
        <v>507</v>
      </c>
      <c r="C177" t="s">
        <v>512</v>
      </c>
      <c r="D177" t="s">
        <v>513</v>
      </c>
      <c r="E177" t="s">
        <v>514</v>
      </c>
      <c r="F177" t="s">
        <v>541</v>
      </c>
      <c r="G177" t="s">
        <v>542</v>
      </c>
      <c r="H177">
        <v>0</v>
      </c>
      <c r="I177">
        <v>0</v>
      </c>
      <c r="J177">
        <v>0</v>
      </c>
      <c r="K177">
        <v>0</v>
      </c>
      <c r="L177">
        <v>-179192709.48</v>
      </c>
      <c r="M177">
        <v>0</v>
      </c>
      <c r="N177">
        <v>0</v>
      </c>
      <c r="O177">
        <v>-179192709.48</v>
      </c>
      <c r="P177">
        <v>0</v>
      </c>
    </row>
    <row r="178" spans="1:16" ht="12.75">
      <c r="A178" t="s">
        <v>140</v>
      </c>
      <c r="B178" t="s">
        <v>507</v>
      </c>
      <c r="C178" t="s">
        <v>512</v>
      </c>
      <c r="D178" t="s">
        <v>513</v>
      </c>
      <c r="E178" t="s">
        <v>514</v>
      </c>
      <c r="F178" t="s">
        <v>543</v>
      </c>
      <c r="G178" t="s">
        <v>544</v>
      </c>
      <c r="H178">
        <v>0</v>
      </c>
      <c r="I178">
        <v>0</v>
      </c>
      <c r="J178">
        <v>0</v>
      </c>
      <c r="K178">
        <v>0</v>
      </c>
      <c r="L178">
        <v>-164908466.98</v>
      </c>
      <c r="M178">
        <v>0</v>
      </c>
      <c r="N178">
        <v>0</v>
      </c>
      <c r="O178">
        <v>-164908466.98</v>
      </c>
      <c r="P178">
        <v>0</v>
      </c>
    </row>
    <row r="179" spans="1:16" ht="12.75">
      <c r="A179" t="s">
        <v>140</v>
      </c>
      <c r="B179" t="s">
        <v>507</v>
      </c>
      <c r="C179" t="s">
        <v>512</v>
      </c>
      <c r="D179" t="s">
        <v>513</v>
      </c>
      <c r="E179" t="s">
        <v>514</v>
      </c>
      <c r="F179" t="s">
        <v>545</v>
      </c>
      <c r="G179" t="s">
        <v>546</v>
      </c>
      <c r="H179">
        <v>0</v>
      </c>
      <c r="I179">
        <v>0</v>
      </c>
      <c r="J179">
        <v>0</v>
      </c>
      <c r="K179">
        <v>0</v>
      </c>
      <c r="L179">
        <v>-187827449.47</v>
      </c>
      <c r="M179">
        <v>0</v>
      </c>
      <c r="N179">
        <v>0</v>
      </c>
      <c r="O179">
        <v>-187827449.47</v>
      </c>
      <c r="P179">
        <v>0</v>
      </c>
    </row>
    <row r="180" spans="1:16" ht="12.75">
      <c r="A180" t="s">
        <v>140</v>
      </c>
      <c r="B180" t="s">
        <v>507</v>
      </c>
      <c r="C180" t="s">
        <v>512</v>
      </c>
      <c r="D180" t="s">
        <v>513</v>
      </c>
      <c r="E180" t="s">
        <v>514</v>
      </c>
      <c r="F180" t="s">
        <v>547</v>
      </c>
      <c r="G180" t="s">
        <v>548</v>
      </c>
      <c r="H180">
        <v>0</v>
      </c>
      <c r="I180">
        <v>0</v>
      </c>
      <c r="J180">
        <v>0</v>
      </c>
      <c r="K180">
        <v>0</v>
      </c>
      <c r="L180">
        <v>-203789660.18</v>
      </c>
      <c r="M180">
        <v>0</v>
      </c>
      <c r="N180">
        <v>0</v>
      </c>
      <c r="O180">
        <v>-203789660.18</v>
      </c>
      <c r="P180">
        <v>0</v>
      </c>
    </row>
    <row r="181" spans="1:16" ht="12.75">
      <c r="A181" t="s">
        <v>140</v>
      </c>
      <c r="B181" t="s">
        <v>507</v>
      </c>
      <c r="C181" t="s">
        <v>512</v>
      </c>
      <c r="D181" t="s">
        <v>513</v>
      </c>
      <c r="E181" t="s">
        <v>514</v>
      </c>
      <c r="F181" t="s">
        <v>549</v>
      </c>
      <c r="G181" t="s">
        <v>550</v>
      </c>
      <c r="H181">
        <v>0</v>
      </c>
      <c r="I181">
        <v>0</v>
      </c>
      <c r="J181">
        <v>0</v>
      </c>
      <c r="K181">
        <v>0</v>
      </c>
      <c r="L181">
        <v>-207107740.89</v>
      </c>
      <c r="M181">
        <v>0</v>
      </c>
      <c r="N181">
        <v>0</v>
      </c>
      <c r="O181">
        <v>-207107740.89</v>
      </c>
      <c r="P181">
        <v>0</v>
      </c>
    </row>
    <row r="182" spans="1:16" ht="12.75">
      <c r="A182" t="s">
        <v>140</v>
      </c>
      <c r="B182" t="s">
        <v>507</v>
      </c>
      <c r="C182" t="s">
        <v>512</v>
      </c>
      <c r="D182" t="s">
        <v>513</v>
      </c>
      <c r="E182" t="s">
        <v>514</v>
      </c>
      <c r="F182" t="s">
        <v>551</v>
      </c>
      <c r="G182" t="s">
        <v>552</v>
      </c>
      <c r="H182">
        <v>0</v>
      </c>
      <c r="I182">
        <v>0</v>
      </c>
      <c r="J182">
        <v>0</v>
      </c>
      <c r="K182">
        <v>0</v>
      </c>
      <c r="L182">
        <v>-388210000</v>
      </c>
      <c r="M182">
        <v>0</v>
      </c>
      <c r="N182">
        <v>0</v>
      </c>
      <c r="O182">
        <v>-388210000</v>
      </c>
      <c r="P182">
        <v>0</v>
      </c>
    </row>
    <row r="183" spans="1:16" ht="12.75">
      <c r="A183" t="s">
        <v>140</v>
      </c>
      <c r="B183" t="s">
        <v>507</v>
      </c>
      <c r="C183" t="s">
        <v>512</v>
      </c>
      <c r="D183" t="s">
        <v>513</v>
      </c>
      <c r="E183" t="s">
        <v>514</v>
      </c>
      <c r="F183" t="s">
        <v>553</v>
      </c>
      <c r="G183" t="s">
        <v>554</v>
      </c>
      <c r="H183">
        <v>0</v>
      </c>
      <c r="I183">
        <v>0</v>
      </c>
      <c r="J183">
        <v>0</v>
      </c>
      <c r="K183">
        <v>0</v>
      </c>
      <c r="L183">
        <v>-205265946.82</v>
      </c>
      <c r="M183">
        <v>0</v>
      </c>
      <c r="N183">
        <v>0</v>
      </c>
      <c r="O183">
        <v>-205265946.82</v>
      </c>
      <c r="P183">
        <v>0</v>
      </c>
    </row>
    <row r="184" spans="1:16" ht="12.75">
      <c r="A184" t="s">
        <v>140</v>
      </c>
      <c r="B184" t="s">
        <v>507</v>
      </c>
      <c r="C184" t="s">
        <v>512</v>
      </c>
      <c r="D184" t="s">
        <v>513</v>
      </c>
      <c r="E184" t="s">
        <v>514</v>
      </c>
      <c r="F184" t="s">
        <v>555</v>
      </c>
      <c r="G184" t="s">
        <v>556</v>
      </c>
      <c r="H184">
        <v>0</v>
      </c>
      <c r="I184">
        <v>0</v>
      </c>
      <c r="J184">
        <v>0</v>
      </c>
      <c r="K184">
        <v>0</v>
      </c>
      <c r="L184">
        <v>-228686926.16</v>
      </c>
      <c r="M184">
        <v>0</v>
      </c>
      <c r="N184">
        <v>0</v>
      </c>
      <c r="O184">
        <v>-228686926.16</v>
      </c>
      <c r="P184">
        <v>0</v>
      </c>
    </row>
    <row r="185" spans="1:16" ht="12.75">
      <c r="A185" t="s">
        <v>140</v>
      </c>
      <c r="B185" t="s">
        <v>507</v>
      </c>
      <c r="C185" t="s">
        <v>512</v>
      </c>
      <c r="D185" t="s">
        <v>513</v>
      </c>
      <c r="E185" t="s">
        <v>514</v>
      </c>
      <c r="F185" t="s">
        <v>557</v>
      </c>
      <c r="G185" t="s">
        <v>558</v>
      </c>
      <c r="H185">
        <v>0</v>
      </c>
      <c r="I185">
        <v>0</v>
      </c>
      <c r="J185">
        <v>0</v>
      </c>
      <c r="K185">
        <v>0</v>
      </c>
      <c r="L185">
        <v>-118015068.92</v>
      </c>
      <c r="M185">
        <v>0</v>
      </c>
      <c r="N185">
        <v>0</v>
      </c>
      <c r="O185">
        <v>-118015068.92</v>
      </c>
      <c r="P185">
        <v>0</v>
      </c>
    </row>
    <row r="186" spans="1:16" ht="12.75">
      <c r="A186" t="s">
        <v>140</v>
      </c>
      <c r="B186" t="s">
        <v>507</v>
      </c>
      <c r="C186" t="s">
        <v>512</v>
      </c>
      <c r="D186" t="s">
        <v>513</v>
      </c>
      <c r="E186" t="s">
        <v>514</v>
      </c>
      <c r="F186" t="s">
        <v>559</v>
      </c>
      <c r="G186" t="s">
        <v>560</v>
      </c>
      <c r="H186">
        <v>0</v>
      </c>
      <c r="I186">
        <v>0</v>
      </c>
      <c r="J186">
        <v>0</v>
      </c>
      <c r="K186">
        <v>0</v>
      </c>
      <c r="L186">
        <v>88832426.53999999</v>
      </c>
      <c r="M186">
        <v>0</v>
      </c>
      <c r="N186">
        <v>0</v>
      </c>
      <c r="O186">
        <v>88832426.54</v>
      </c>
      <c r="P186">
        <v>0</v>
      </c>
    </row>
    <row r="187" spans="1:16" ht="12.75">
      <c r="A187" t="s">
        <v>140</v>
      </c>
      <c r="B187" t="s">
        <v>507</v>
      </c>
      <c r="C187" t="s">
        <v>512</v>
      </c>
      <c r="D187" t="s">
        <v>513</v>
      </c>
      <c r="E187" t="s">
        <v>514</v>
      </c>
      <c r="F187" t="s">
        <v>561</v>
      </c>
      <c r="G187" t="s">
        <v>562</v>
      </c>
      <c r="H187">
        <v>0</v>
      </c>
      <c r="I187">
        <v>0</v>
      </c>
      <c r="J187">
        <v>0</v>
      </c>
      <c r="K187">
        <v>0</v>
      </c>
      <c r="L187">
        <v>-44668385.66</v>
      </c>
      <c r="M187">
        <v>0</v>
      </c>
      <c r="N187">
        <v>0</v>
      </c>
      <c r="O187">
        <v>-44668385.66</v>
      </c>
      <c r="P187">
        <v>0</v>
      </c>
    </row>
    <row r="188" spans="1:16" ht="12.75">
      <c r="A188" t="s">
        <v>140</v>
      </c>
      <c r="B188" t="s">
        <v>507</v>
      </c>
      <c r="C188" t="s">
        <v>512</v>
      </c>
      <c r="D188" t="s">
        <v>513</v>
      </c>
      <c r="E188" t="s">
        <v>514</v>
      </c>
      <c r="F188" t="s">
        <v>563</v>
      </c>
      <c r="G188" t="s">
        <v>564</v>
      </c>
      <c r="H188">
        <v>0</v>
      </c>
      <c r="I188">
        <v>0</v>
      </c>
      <c r="J188">
        <v>0</v>
      </c>
      <c r="K188">
        <v>0</v>
      </c>
      <c r="L188">
        <v>63843470.5</v>
      </c>
      <c r="M188">
        <v>0</v>
      </c>
      <c r="N188">
        <v>0</v>
      </c>
      <c r="O188">
        <v>63843470.5</v>
      </c>
      <c r="P188">
        <v>0</v>
      </c>
    </row>
    <row r="189" spans="1:16" ht="12.75">
      <c r="A189" t="s">
        <v>140</v>
      </c>
      <c r="B189" t="s">
        <v>507</v>
      </c>
      <c r="C189" t="s">
        <v>512</v>
      </c>
      <c r="D189" t="s">
        <v>513</v>
      </c>
      <c r="E189" t="s">
        <v>514</v>
      </c>
      <c r="F189" t="s">
        <v>565</v>
      </c>
      <c r="G189" t="s">
        <v>566</v>
      </c>
      <c r="H189">
        <v>0</v>
      </c>
      <c r="I189">
        <v>0</v>
      </c>
      <c r="J189">
        <v>0</v>
      </c>
      <c r="K189">
        <v>0</v>
      </c>
      <c r="L189">
        <v>74516339.28</v>
      </c>
      <c r="M189">
        <v>0</v>
      </c>
      <c r="N189">
        <v>0</v>
      </c>
      <c r="O189">
        <v>74516339.28</v>
      </c>
      <c r="P189">
        <v>0</v>
      </c>
    </row>
    <row r="190" spans="1:16" ht="12.75">
      <c r="A190" t="s">
        <v>140</v>
      </c>
      <c r="B190" t="s">
        <v>507</v>
      </c>
      <c r="C190" t="s">
        <v>512</v>
      </c>
      <c r="D190" t="s">
        <v>513</v>
      </c>
      <c r="E190" t="s">
        <v>514</v>
      </c>
      <c r="F190" t="s">
        <v>567</v>
      </c>
      <c r="G190" t="s">
        <v>568</v>
      </c>
      <c r="H190">
        <v>0</v>
      </c>
      <c r="I190">
        <v>0</v>
      </c>
      <c r="J190">
        <v>0</v>
      </c>
      <c r="K190">
        <v>0</v>
      </c>
      <c r="L190">
        <v>23649853.37</v>
      </c>
      <c r="M190">
        <v>0</v>
      </c>
      <c r="N190">
        <v>0</v>
      </c>
      <c r="O190">
        <v>23649853.37</v>
      </c>
      <c r="P190">
        <v>0</v>
      </c>
    </row>
    <row r="191" spans="1:16" ht="12.75">
      <c r="A191" t="s">
        <v>140</v>
      </c>
      <c r="B191" t="s">
        <v>507</v>
      </c>
      <c r="C191" t="s">
        <v>512</v>
      </c>
      <c r="D191" t="s">
        <v>513</v>
      </c>
      <c r="E191" t="s">
        <v>514</v>
      </c>
      <c r="F191" t="s">
        <v>569</v>
      </c>
      <c r="G191" t="s">
        <v>570</v>
      </c>
      <c r="H191">
        <v>0</v>
      </c>
      <c r="I191">
        <v>0</v>
      </c>
      <c r="J191">
        <v>0</v>
      </c>
      <c r="K191">
        <v>0</v>
      </c>
      <c r="L191">
        <v>198647.29</v>
      </c>
      <c r="M191">
        <v>0</v>
      </c>
      <c r="N191">
        <v>0</v>
      </c>
      <c r="O191">
        <v>198647.29</v>
      </c>
      <c r="P191">
        <v>0</v>
      </c>
    </row>
    <row r="192" spans="1:16" ht="12.75">
      <c r="A192" t="s">
        <v>140</v>
      </c>
      <c r="B192" t="s">
        <v>507</v>
      </c>
      <c r="C192" t="s">
        <v>512</v>
      </c>
      <c r="D192" t="s">
        <v>513</v>
      </c>
      <c r="E192" t="s">
        <v>514</v>
      </c>
      <c r="F192" t="s">
        <v>571</v>
      </c>
      <c r="G192" t="s">
        <v>572</v>
      </c>
      <c r="H192">
        <v>0</v>
      </c>
      <c r="I192">
        <v>0</v>
      </c>
      <c r="J192">
        <v>0</v>
      </c>
      <c r="K192">
        <v>0</v>
      </c>
      <c r="L192">
        <v>43834603.07</v>
      </c>
      <c r="M192">
        <v>0</v>
      </c>
      <c r="N192">
        <v>0</v>
      </c>
      <c r="O192">
        <v>43834603.07</v>
      </c>
      <c r="P192">
        <v>0</v>
      </c>
    </row>
    <row r="193" spans="1:16" ht="12.75">
      <c r="A193" t="s">
        <v>140</v>
      </c>
      <c r="B193" t="s">
        <v>507</v>
      </c>
      <c r="C193" t="s">
        <v>512</v>
      </c>
      <c r="D193" t="s">
        <v>513</v>
      </c>
      <c r="E193" t="s">
        <v>514</v>
      </c>
      <c r="F193" t="s">
        <v>573</v>
      </c>
      <c r="G193" t="s">
        <v>574</v>
      </c>
      <c r="H193">
        <v>0</v>
      </c>
      <c r="I193">
        <v>0</v>
      </c>
      <c r="J193">
        <v>0</v>
      </c>
      <c r="K193">
        <v>0</v>
      </c>
      <c r="L193">
        <v>35428921.6</v>
      </c>
      <c r="M193">
        <v>0</v>
      </c>
      <c r="N193">
        <v>0</v>
      </c>
      <c r="O193">
        <v>35428921.6</v>
      </c>
      <c r="P193">
        <v>0</v>
      </c>
    </row>
    <row r="194" spans="1:16" ht="12.75">
      <c r="A194" t="s">
        <v>140</v>
      </c>
      <c r="B194" t="s">
        <v>507</v>
      </c>
      <c r="C194" t="s">
        <v>512</v>
      </c>
      <c r="D194" t="s">
        <v>513</v>
      </c>
      <c r="E194" t="s">
        <v>514</v>
      </c>
      <c r="F194" t="s">
        <v>575</v>
      </c>
      <c r="G194" t="s">
        <v>576</v>
      </c>
      <c r="H194">
        <v>0</v>
      </c>
      <c r="I194">
        <v>0</v>
      </c>
      <c r="J194">
        <v>0</v>
      </c>
      <c r="K194">
        <v>0</v>
      </c>
      <c r="L194">
        <v>22751152.25</v>
      </c>
      <c r="M194">
        <v>0</v>
      </c>
      <c r="N194">
        <v>0</v>
      </c>
      <c r="O194">
        <v>22751152.25</v>
      </c>
      <c r="P194">
        <v>0</v>
      </c>
    </row>
    <row r="195" spans="1:16" ht="12.75">
      <c r="A195" t="s">
        <v>140</v>
      </c>
      <c r="B195" t="s">
        <v>507</v>
      </c>
      <c r="C195" t="s">
        <v>512</v>
      </c>
      <c r="D195" t="s">
        <v>513</v>
      </c>
      <c r="E195" t="s">
        <v>514</v>
      </c>
      <c r="F195" t="s">
        <v>577</v>
      </c>
      <c r="G195" t="s">
        <v>578</v>
      </c>
      <c r="H195">
        <v>0</v>
      </c>
      <c r="I195">
        <v>0</v>
      </c>
      <c r="J195">
        <v>0</v>
      </c>
      <c r="K195">
        <v>0</v>
      </c>
      <c r="L195">
        <v>27430165.31</v>
      </c>
      <c r="M195">
        <v>0</v>
      </c>
      <c r="N195">
        <v>0</v>
      </c>
      <c r="O195">
        <v>27430165.31</v>
      </c>
      <c r="P195">
        <v>0</v>
      </c>
    </row>
    <row r="196" spans="1:16" ht="12.75">
      <c r="A196" t="s">
        <v>140</v>
      </c>
      <c r="B196" t="s">
        <v>507</v>
      </c>
      <c r="C196" t="s">
        <v>512</v>
      </c>
      <c r="D196" t="s">
        <v>513</v>
      </c>
      <c r="E196" t="s">
        <v>514</v>
      </c>
      <c r="F196" t="s">
        <v>579</v>
      </c>
      <c r="G196" t="s">
        <v>580</v>
      </c>
      <c r="H196">
        <v>0</v>
      </c>
      <c r="I196">
        <v>0</v>
      </c>
      <c r="J196">
        <v>0</v>
      </c>
      <c r="K196">
        <v>0</v>
      </c>
      <c r="L196">
        <v>4316331.02</v>
      </c>
      <c r="M196">
        <v>0</v>
      </c>
      <c r="N196">
        <v>0</v>
      </c>
      <c r="O196">
        <v>4316331.02</v>
      </c>
      <c r="P196">
        <v>0</v>
      </c>
    </row>
    <row r="197" spans="1:16" ht="12.75">
      <c r="A197" t="s">
        <v>140</v>
      </c>
      <c r="B197" t="s">
        <v>507</v>
      </c>
      <c r="C197" t="s">
        <v>512</v>
      </c>
      <c r="D197" t="s">
        <v>513</v>
      </c>
      <c r="E197" t="s">
        <v>514</v>
      </c>
      <c r="F197" t="s">
        <v>581</v>
      </c>
      <c r="G197" t="s">
        <v>582</v>
      </c>
      <c r="H197">
        <v>0</v>
      </c>
      <c r="I197">
        <v>0</v>
      </c>
      <c r="J197">
        <v>0</v>
      </c>
      <c r="K197">
        <v>0</v>
      </c>
      <c r="L197">
        <v>-41523001.56</v>
      </c>
      <c r="M197">
        <v>0</v>
      </c>
      <c r="N197">
        <v>0</v>
      </c>
      <c r="O197">
        <v>-41523001.56</v>
      </c>
      <c r="P197">
        <v>0</v>
      </c>
    </row>
    <row r="198" spans="1:16" ht="12.75">
      <c r="A198" t="s">
        <v>140</v>
      </c>
      <c r="B198" t="s">
        <v>507</v>
      </c>
      <c r="C198" t="s">
        <v>512</v>
      </c>
      <c r="D198" t="s">
        <v>513</v>
      </c>
      <c r="E198" t="s">
        <v>514</v>
      </c>
      <c r="F198" t="s">
        <v>583</v>
      </c>
      <c r="G198" t="s">
        <v>584</v>
      </c>
      <c r="H198">
        <v>0</v>
      </c>
      <c r="I198">
        <v>0</v>
      </c>
      <c r="J198">
        <v>0</v>
      </c>
      <c r="K198">
        <v>0</v>
      </c>
      <c r="L198">
        <v>-45702037.76</v>
      </c>
      <c r="M198">
        <v>0</v>
      </c>
      <c r="N198">
        <v>0</v>
      </c>
      <c r="O198">
        <v>-45702037.76</v>
      </c>
      <c r="P198">
        <v>0</v>
      </c>
    </row>
    <row r="199" spans="1:16" ht="12.75">
      <c r="A199" t="s">
        <v>140</v>
      </c>
      <c r="B199" t="s">
        <v>507</v>
      </c>
      <c r="C199" t="s">
        <v>512</v>
      </c>
      <c r="D199" t="s">
        <v>513</v>
      </c>
      <c r="E199" t="s">
        <v>514</v>
      </c>
      <c r="F199" t="s">
        <v>585</v>
      </c>
      <c r="G199" t="s">
        <v>586</v>
      </c>
      <c r="H199">
        <v>0</v>
      </c>
      <c r="I199">
        <v>0</v>
      </c>
      <c r="J199">
        <v>0</v>
      </c>
      <c r="K199">
        <v>0</v>
      </c>
      <c r="L199">
        <v>51257982.21</v>
      </c>
      <c r="M199">
        <v>0</v>
      </c>
      <c r="N199">
        <v>0</v>
      </c>
      <c r="O199">
        <v>51257982.21</v>
      </c>
      <c r="P199">
        <v>0</v>
      </c>
    </row>
    <row r="200" spans="1:16" ht="12.75">
      <c r="A200" t="s">
        <v>140</v>
      </c>
      <c r="B200" t="s">
        <v>507</v>
      </c>
      <c r="C200" t="s">
        <v>512</v>
      </c>
      <c r="D200" t="s">
        <v>587</v>
      </c>
      <c r="E200" t="s">
        <v>588</v>
      </c>
      <c r="F200" t="s">
        <v>588</v>
      </c>
      <c r="G200" t="s">
        <v>589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ht="12.75">
      <c r="A201" t="s">
        <v>140</v>
      </c>
      <c r="B201" t="s">
        <v>507</v>
      </c>
      <c r="C201" t="s">
        <v>590</v>
      </c>
      <c r="D201" t="s">
        <v>591</v>
      </c>
      <c r="E201" t="s">
        <v>592</v>
      </c>
      <c r="F201" t="s">
        <v>592</v>
      </c>
      <c r="G201" t="s">
        <v>593</v>
      </c>
      <c r="H201">
        <v>0</v>
      </c>
      <c r="I201">
        <v>0</v>
      </c>
      <c r="J201">
        <v>0</v>
      </c>
      <c r="K201">
        <v>0</v>
      </c>
      <c r="L201">
        <v>-9463749.26</v>
      </c>
      <c r="M201">
        <v>0</v>
      </c>
      <c r="N201">
        <v>0</v>
      </c>
      <c r="O201">
        <v>-9463749.26</v>
      </c>
      <c r="P201">
        <v>0</v>
      </c>
    </row>
    <row r="202" spans="1:16" ht="12.75">
      <c r="A202" t="s">
        <v>140</v>
      </c>
      <c r="B202" t="s">
        <v>507</v>
      </c>
      <c r="C202" t="s">
        <v>590</v>
      </c>
      <c r="D202" t="s">
        <v>594</v>
      </c>
      <c r="E202" t="s">
        <v>595</v>
      </c>
      <c r="F202" t="s">
        <v>595</v>
      </c>
      <c r="G202" t="s">
        <v>596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</row>
    <row r="203" spans="1:16" ht="12.75">
      <c r="A203" t="s">
        <v>140</v>
      </c>
      <c r="B203" t="s">
        <v>507</v>
      </c>
      <c r="C203" t="s">
        <v>590</v>
      </c>
      <c r="D203" t="s">
        <v>597</v>
      </c>
      <c r="E203" t="s">
        <v>598</v>
      </c>
      <c r="F203" t="s">
        <v>598</v>
      </c>
      <c r="G203" t="s">
        <v>599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2.75">
      <c r="A204" t="s">
        <v>140</v>
      </c>
      <c r="B204" t="s">
        <v>507</v>
      </c>
      <c r="C204" t="s">
        <v>590</v>
      </c>
      <c r="D204" t="s">
        <v>600</v>
      </c>
      <c r="E204" t="s">
        <v>601</v>
      </c>
      <c r="F204" t="s">
        <v>601</v>
      </c>
      <c r="G204" t="s">
        <v>602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ht="12.75">
      <c r="A205" t="s">
        <v>140</v>
      </c>
      <c r="B205" t="s">
        <v>507</v>
      </c>
      <c r="C205" t="s">
        <v>590</v>
      </c>
      <c r="D205" t="s">
        <v>603</v>
      </c>
      <c r="E205" t="s">
        <v>604</v>
      </c>
      <c r="F205" t="s">
        <v>604</v>
      </c>
      <c r="G205" t="s">
        <v>605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2.75">
      <c r="A206" t="s">
        <v>140</v>
      </c>
      <c r="B206" t="s">
        <v>507</v>
      </c>
      <c r="C206" t="s">
        <v>590</v>
      </c>
      <c r="D206" t="s">
        <v>606</v>
      </c>
      <c r="E206" t="s">
        <v>607</v>
      </c>
      <c r="F206" t="s">
        <v>607</v>
      </c>
      <c r="G206" t="s">
        <v>608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2.75">
      <c r="A207" t="s">
        <v>140</v>
      </c>
      <c r="B207" t="s">
        <v>507</v>
      </c>
      <c r="C207" t="s">
        <v>609</v>
      </c>
      <c r="D207" t="s">
        <v>610</v>
      </c>
      <c r="E207" t="s">
        <v>611</v>
      </c>
      <c r="F207" t="s">
        <v>611</v>
      </c>
      <c r="G207" t="s">
        <v>612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41815388.25</v>
      </c>
      <c r="O207">
        <v>-41815388.25</v>
      </c>
      <c r="P207">
        <v>0</v>
      </c>
    </row>
    <row r="208" spans="1:16" ht="12.75">
      <c r="A208" t="s">
        <v>140</v>
      </c>
      <c r="B208" t="s">
        <v>507</v>
      </c>
      <c r="C208" t="s">
        <v>609</v>
      </c>
      <c r="D208" t="s">
        <v>610</v>
      </c>
      <c r="E208" t="s">
        <v>613</v>
      </c>
      <c r="F208" t="s">
        <v>613</v>
      </c>
      <c r="G208" t="s">
        <v>614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ht="12.75">
      <c r="A209" t="s">
        <v>140</v>
      </c>
      <c r="B209" t="s">
        <v>507</v>
      </c>
      <c r="C209" t="s">
        <v>615</v>
      </c>
      <c r="D209" t="s">
        <v>616</v>
      </c>
      <c r="E209" t="s">
        <v>617</v>
      </c>
      <c r="F209" t="s">
        <v>618</v>
      </c>
      <c r="G209" t="s">
        <v>619</v>
      </c>
      <c r="H209">
        <v>0</v>
      </c>
      <c r="I209">
        <v>0</v>
      </c>
      <c r="J209">
        <v>0</v>
      </c>
      <c r="K209">
        <v>0</v>
      </c>
      <c r="L209">
        <v>-12000000</v>
      </c>
      <c r="M209">
        <v>2000000</v>
      </c>
      <c r="N209">
        <v>0</v>
      </c>
      <c r="O209">
        <v>-10000000</v>
      </c>
      <c r="P209">
        <v>0</v>
      </c>
    </row>
    <row r="210" spans="1:16" ht="12.75">
      <c r="A210" t="s">
        <v>140</v>
      </c>
      <c r="B210" t="s">
        <v>507</v>
      </c>
      <c r="C210" t="s">
        <v>615</v>
      </c>
      <c r="D210" t="s">
        <v>616</v>
      </c>
      <c r="E210" t="s">
        <v>617</v>
      </c>
      <c r="F210" t="s">
        <v>620</v>
      </c>
      <c r="G210" t="s">
        <v>621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3125000</v>
      </c>
      <c r="N210">
        <v>31250000</v>
      </c>
      <c r="O210">
        <v>-28125000</v>
      </c>
      <c r="P210">
        <v>0</v>
      </c>
    </row>
    <row r="211" spans="1:16" ht="12.75">
      <c r="A211" t="s">
        <v>140</v>
      </c>
      <c r="B211" t="s">
        <v>507</v>
      </c>
      <c r="C211" t="s">
        <v>615</v>
      </c>
      <c r="D211" t="s">
        <v>616</v>
      </c>
      <c r="E211" t="s">
        <v>617</v>
      </c>
      <c r="F211" t="s">
        <v>622</v>
      </c>
      <c r="G211" t="s">
        <v>623</v>
      </c>
      <c r="H211">
        <v>0</v>
      </c>
      <c r="I211">
        <v>0</v>
      </c>
      <c r="J211">
        <v>0</v>
      </c>
      <c r="K211">
        <v>0</v>
      </c>
      <c r="L211">
        <v>-600000</v>
      </c>
      <c r="M211">
        <v>100000</v>
      </c>
      <c r="N211">
        <v>0</v>
      </c>
      <c r="O211">
        <v>-500000</v>
      </c>
      <c r="P211">
        <v>0</v>
      </c>
    </row>
    <row r="212" spans="1:16" ht="12.75">
      <c r="A212" t="s">
        <v>140</v>
      </c>
      <c r="B212" t="s">
        <v>507</v>
      </c>
      <c r="C212" t="s">
        <v>615</v>
      </c>
      <c r="D212" t="s">
        <v>616</v>
      </c>
      <c r="E212" t="s">
        <v>617</v>
      </c>
      <c r="F212" t="s">
        <v>624</v>
      </c>
      <c r="G212" t="s">
        <v>625</v>
      </c>
      <c r="H212">
        <v>0</v>
      </c>
      <c r="I212">
        <v>0</v>
      </c>
      <c r="J212">
        <v>0</v>
      </c>
      <c r="K212">
        <v>0</v>
      </c>
      <c r="L212">
        <v>-12000000</v>
      </c>
      <c r="M212">
        <v>2000000</v>
      </c>
      <c r="N212">
        <v>0</v>
      </c>
      <c r="O212">
        <v>-10000000</v>
      </c>
      <c r="P212">
        <v>0</v>
      </c>
    </row>
    <row r="213" spans="1:16" ht="12.75">
      <c r="A213" t="s">
        <v>140</v>
      </c>
      <c r="B213" t="s">
        <v>507</v>
      </c>
      <c r="C213" t="s">
        <v>615</v>
      </c>
      <c r="D213" t="s">
        <v>616</v>
      </c>
      <c r="E213" t="s">
        <v>617</v>
      </c>
      <c r="F213" t="s">
        <v>626</v>
      </c>
      <c r="G213" t="s">
        <v>627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3125000</v>
      </c>
      <c r="N213">
        <v>31250000</v>
      </c>
      <c r="O213">
        <v>-28125000</v>
      </c>
      <c r="P213">
        <v>0</v>
      </c>
    </row>
    <row r="214" spans="1:16" ht="12.75">
      <c r="A214" t="s">
        <v>140</v>
      </c>
      <c r="B214" t="s">
        <v>507</v>
      </c>
      <c r="C214" t="s">
        <v>615</v>
      </c>
      <c r="D214" t="s">
        <v>616</v>
      </c>
      <c r="E214" t="s">
        <v>617</v>
      </c>
      <c r="F214" t="s">
        <v>628</v>
      </c>
      <c r="G214" t="s">
        <v>629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3125000</v>
      </c>
      <c r="N214">
        <v>31250000</v>
      </c>
      <c r="O214">
        <v>-28125000</v>
      </c>
      <c r="P214">
        <v>0</v>
      </c>
    </row>
    <row r="215" spans="1:16" ht="12.75">
      <c r="A215" t="s">
        <v>140</v>
      </c>
      <c r="B215" t="s">
        <v>507</v>
      </c>
      <c r="C215" t="s">
        <v>615</v>
      </c>
      <c r="D215" t="s">
        <v>616</v>
      </c>
      <c r="E215" t="s">
        <v>617</v>
      </c>
      <c r="F215" t="s">
        <v>630</v>
      </c>
      <c r="G215" t="s">
        <v>631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625000</v>
      </c>
      <c r="N215">
        <v>6250000</v>
      </c>
      <c r="O215">
        <v>-5625000</v>
      </c>
      <c r="P215">
        <v>0</v>
      </c>
    </row>
    <row r="216" spans="1:16" ht="12.75">
      <c r="A216" t="s">
        <v>140</v>
      </c>
      <c r="B216" t="s">
        <v>507</v>
      </c>
      <c r="C216" t="s">
        <v>615</v>
      </c>
      <c r="D216" t="s">
        <v>616</v>
      </c>
      <c r="E216" t="s">
        <v>617</v>
      </c>
      <c r="F216" t="s">
        <v>632</v>
      </c>
      <c r="G216" t="s">
        <v>633</v>
      </c>
      <c r="H216">
        <v>0</v>
      </c>
      <c r="I216">
        <v>0</v>
      </c>
      <c r="J216">
        <v>0</v>
      </c>
      <c r="K216">
        <v>0</v>
      </c>
      <c r="L216">
        <v>-10500000</v>
      </c>
      <c r="M216">
        <v>1500000</v>
      </c>
      <c r="N216">
        <v>0</v>
      </c>
      <c r="O216">
        <v>-9000000</v>
      </c>
      <c r="P216">
        <v>0</v>
      </c>
    </row>
    <row r="217" spans="1:16" ht="12.75">
      <c r="A217" t="s">
        <v>140</v>
      </c>
      <c r="B217" t="s">
        <v>507</v>
      </c>
      <c r="C217" t="s">
        <v>615</v>
      </c>
      <c r="D217" t="s">
        <v>616</v>
      </c>
      <c r="E217" t="s">
        <v>617</v>
      </c>
      <c r="F217" t="s">
        <v>634</v>
      </c>
      <c r="G217" t="s">
        <v>635</v>
      </c>
      <c r="H217">
        <v>0</v>
      </c>
      <c r="I217">
        <v>0</v>
      </c>
      <c r="J217">
        <v>0</v>
      </c>
      <c r="K217">
        <v>0</v>
      </c>
      <c r="L217">
        <v>-10500000</v>
      </c>
      <c r="M217">
        <v>1500000</v>
      </c>
      <c r="N217">
        <v>0</v>
      </c>
      <c r="O217">
        <v>-9000000</v>
      </c>
      <c r="P217">
        <v>0</v>
      </c>
    </row>
    <row r="218" spans="1:16" ht="12.75">
      <c r="A218" t="s">
        <v>140</v>
      </c>
      <c r="B218" t="s">
        <v>507</v>
      </c>
      <c r="C218" t="s">
        <v>615</v>
      </c>
      <c r="D218" t="s">
        <v>616</v>
      </c>
      <c r="E218" t="s">
        <v>617</v>
      </c>
      <c r="F218" t="s">
        <v>636</v>
      </c>
      <c r="G218" t="s">
        <v>637</v>
      </c>
      <c r="H218">
        <v>0</v>
      </c>
      <c r="I218">
        <v>0</v>
      </c>
      <c r="J218">
        <v>0</v>
      </c>
      <c r="K218">
        <v>0</v>
      </c>
      <c r="L218">
        <v>-17700000</v>
      </c>
      <c r="M218">
        <v>17700000</v>
      </c>
      <c r="N218">
        <v>0</v>
      </c>
      <c r="O218">
        <v>0</v>
      </c>
      <c r="P218">
        <v>0</v>
      </c>
    </row>
    <row r="219" spans="1:16" ht="12.75">
      <c r="A219" t="s">
        <v>140</v>
      </c>
      <c r="B219" t="s">
        <v>507</v>
      </c>
      <c r="C219" t="s">
        <v>615</v>
      </c>
      <c r="D219" t="s">
        <v>616</v>
      </c>
      <c r="E219" t="s">
        <v>617</v>
      </c>
      <c r="F219" t="s">
        <v>638</v>
      </c>
      <c r="G219" t="s">
        <v>639</v>
      </c>
      <c r="H219">
        <v>0</v>
      </c>
      <c r="I219">
        <v>0</v>
      </c>
      <c r="J219">
        <v>0</v>
      </c>
      <c r="K219">
        <v>0</v>
      </c>
      <c r="L219">
        <v>-6250000</v>
      </c>
      <c r="M219">
        <v>1250000</v>
      </c>
      <c r="N219">
        <v>0</v>
      </c>
      <c r="O219">
        <v>-5000000</v>
      </c>
      <c r="P219">
        <v>0</v>
      </c>
    </row>
    <row r="220" spans="1:16" ht="12.75">
      <c r="A220" t="s">
        <v>140</v>
      </c>
      <c r="B220" t="s">
        <v>507</v>
      </c>
      <c r="C220" t="s">
        <v>615</v>
      </c>
      <c r="D220" t="s">
        <v>616</v>
      </c>
      <c r="E220" t="s">
        <v>617</v>
      </c>
      <c r="F220" t="s">
        <v>640</v>
      </c>
      <c r="G220" t="s">
        <v>641</v>
      </c>
      <c r="H220">
        <v>0</v>
      </c>
      <c r="I220">
        <v>0</v>
      </c>
      <c r="J220">
        <v>0</v>
      </c>
      <c r="K220">
        <v>0</v>
      </c>
      <c r="L220">
        <v>-13750000</v>
      </c>
      <c r="M220">
        <v>2750000</v>
      </c>
      <c r="N220">
        <v>0</v>
      </c>
      <c r="O220">
        <v>-11000000</v>
      </c>
      <c r="P220">
        <v>0</v>
      </c>
    </row>
    <row r="221" spans="1:16" ht="12.75">
      <c r="A221" t="s">
        <v>140</v>
      </c>
      <c r="B221" t="s">
        <v>507</v>
      </c>
      <c r="C221" t="s">
        <v>615</v>
      </c>
      <c r="D221" t="s">
        <v>616</v>
      </c>
      <c r="E221" t="s">
        <v>617</v>
      </c>
      <c r="F221" t="s">
        <v>642</v>
      </c>
      <c r="G221" t="s">
        <v>643</v>
      </c>
      <c r="H221">
        <v>0</v>
      </c>
      <c r="I221">
        <v>0</v>
      </c>
      <c r="J221">
        <v>0</v>
      </c>
      <c r="K221">
        <v>0</v>
      </c>
      <c r="L221">
        <v>-5500000</v>
      </c>
      <c r="M221">
        <v>1100000</v>
      </c>
      <c r="N221">
        <v>0</v>
      </c>
      <c r="O221">
        <v>-4400000</v>
      </c>
      <c r="P221">
        <v>0</v>
      </c>
    </row>
    <row r="222" spans="1:16" ht="12.75">
      <c r="A222" t="s">
        <v>140</v>
      </c>
      <c r="B222" t="s">
        <v>507</v>
      </c>
      <c r="C222" t="s">
        <v>615</v>
      </c>
      <c r="D222" t="s">
        <v>616</v>
      </c>
      <c r="E222" t="s">
        <v>617</v>
      </c>
      <c r="F222" t="s">
        <v>644</v>
      </c>
      <c r="G222" t="s">
        <v>645</v>
      </c>
      <c r="H222">
        <v>0</v>
      </c>
      <c r="I222">
        <v>0</v>
      </c>
      <c r="J222">
        <v>0</v>
      </c>
      <c r="K222">
        <v>0</v>
      </c>
      <c r="L222">
        <v>-5500000</v>
      </c>
      <c r="M222">
        <v>1100000</v>
      </c>
      <c r="N222">
        <v>0</v>
      </c>
      <c r="O222">
        <v>-4400000</v>
      </c>
      <c r="P222">
        <v>0</v>
      </c>
    </row>
    <row r="223" spans="1:16" ht="12.75">
      <c r="A223" t="s">
        <v>140</v>
      </c>
      <c r="B223" t="s">
        <v>507</v>
      </c>
      <c r="C223" t="s">
        <v>615</v>
      </c>
      <c r="D223" t="s">
        <v>616</v>
      </c>
      <c r="E223" t="s">
        <v>617</v>
      </c>
      <c r="F223" t="s">
        <v>646</v>
      </c>
      <c r="G223" t="s">
        <v>647</v>
      </c>
      <c r="H223">
        <v>0</v>
      </c>
      <c r="I223">
        <v>0</v>
      </c>
      <c r="J223">
        <v>0</v>
      </c>
      <c r="K223">
        <v>0</v>
      </c>
      <c r="L223">
        <v>-29250000</v>
      </c>
      <c r="M223">
        <v>3250000</v>
      </c>
      <c r="N223">
        <v>0</v>
      </c>
      <c r="O223">
        <v>-26000000</v>
      </c>
      <c r="P223">
        <v>0</v>
      </c>
    </row>
    <row r="224" spans="1:16" ht="12.75">
      <c r="A224" t="s">
        <v>140</v>
      </c>
      <c r="B224" t="s">
        <v>507</v>
      </c>
      <c r="C224" t="s">
        <v>615</v>
      </c>
      <c r="D224" t="s">
        <v>616</v>
      </c>
      <c r="E224" t="s">
        <v>648</v>
      </c>
      <c r="F224" t="s">
        <v>649</v>
      </c>
      <c r="G224" t="s">
        <v>650</v>
      </c>
      <c r="H224">
        <v>0</v>
      </c>
      <c r="I224">
        <v>0</v>
      </c>
      <c r="J224">
        <v>0</v>
      </c>
      <c r="K224">
        <v>0</v>
      </c>
      <c r="L224">
        <v>-39630000</v>
      </c>
      <c r="M224">
        <v>4465000</v>
      </c>
      <c r="N224">
        <v>0</v>
      </c>
      <c r="O224">
        <v>-35165000</v>
      </c>
      <c r="P224">
        <v>0</v>
      </c>
    </row>
    <row r="225" spans="1:16" ht="12.75">
      <c r="A225" t="s">
        <v>140</v>
      </c>
      <c r="B225" t="s">
        <v>507</v>
      </c>
      <c r="C225" t="s">
        <v>615</v>
      </c>
      <c r="D225" t="s">
        <v>616</v>
      </c>
      <c r="E225" t="s">
        <v>651</v>
      </c>
      <c r="F225" t="s">
        <v>652</v>
      </c>
      <c r="G225" t="s">
        <v>653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2.75">
      <c r="A226" t="s">
        <v>140</v>
      </c>
      <c r="B226" t="s">
        <v>507</v>
      </c>
      <c r="C226" t="s">
        <v>615</v>
      </c>
      <c r="D226" t="s">
        <v>616</v>
      </c>
      <c r="E226" t="s">
        <v>651</v>
      </c>
      <c r="F226" t="s">
        <v>654</v>
      </c>
      <c r="G226" t="s">
        <v>655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50300000</v>
      </c>
      <c r="N226">
        <v>50300000</v>
      </c>
      <c r="O226">
        <v>0</v>
      </c>
      <c r="P226">
        <v>0</v>
      </c>
    </row>
    <row r="227" spans="1:16" ht="12.75">
      <c r="A227" t="s">
        <v>140</v>
      </c>
      <c r="B227" t="s">
        <v>507</v>
      </c>
      <c r="C227" t="s">
        <v>615</v>
      </c>
      <c r="D227" t="s">
        <v>616</v>
      </c>
      <c r="E227" t="s">
        <v>651</v>
      </c>
      <c r="F227" t="s">
        <v>656</v>
      </c>
      <c r="G227" t="s">
        <v>657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152100000</v>
      </c>
      <c r="N227">
        <v>152100000</v>
      </c>
      <c r="O227">
        <v>0</v>
      </c>
      <c r="P227">
        <v>0</v>
      </c>
    </row>
    <row r="228" spans="1:16" ht="12.75">
      <c r="A228" t="s">
        <v>140</v>
      </c>
      <c r="B228" t="s">
        <v>507</v>
      </c>
      <c r="C228" t="s">
        <v>615</v>
      </c>
      <c r="D228" t="s">
        <v>616</v>
      </c>
      <c r="E228" t="s">
        <v>651</v>
      </c>
      <c r="F228" t="s">
        <v>658</v>
      </c>
      <c r="G228" t="s">
        <v>659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30200000</v>
      </c>
      <c r="N228">
        <v>30200000</v>
      </c>
      <c r="O228">
        <v>0</v>
      </c>
      <c r="P228">
        <v>0</v>
      </c>
    </row>
    <row r="229" spans="1:16" ht="12.75">
      <c r="A229" t="s">
        <v>140</v>
      </c>
      <c r="B229" t="s">
        <v>507</v>
      </c>
      <c r="C229" t="s">
        <v>615</v>
      </c>
      <c r="D229" t="s">
        <v>616</v>
      </c>
      <c r="E229" t="s">
        <v>651</v>
      </c>
      <c r="F229" t="s">
        <v>660</v>
      </c>
      <c r="G229" t="s">
        <v>661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20000000</v>
      </c>
      <c r="N229">
        <v>20000000</v>
      </c>
      <c r="O229">
        <v>0</v>
      </c>
      <c r="P229">
        <v>0</v>
      </c>
    </row>
    <row r="230" spans="1:16" ht="12.75">
      <c r="A230" t="s">
        <v>140</v>
      </c>
      <c r="B230" t="s">
        <v>507</v>
      </c>
      <c r="C230" t="s">
        <v>615</v>
      </c>
      <c r="D230" t="s">
        <v>616</v>
      </c>
      <c r="E230" t="s">
        <v>651</v>
      </c>
      <c r="F230" t="s">
        <v>662</v>
      </c>
      <c r="G230" t="s">
        <v>663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279150000</v>
      </c>
      <c r="N230">
        <v>279150000</v>
      </c>
      <c r="O230">
        <v>0</v>
      </c>
      <c r="P230">
        <v>0</v>
      </c>
    </row>
    <row r="231" spans="1:16" ht="12.75">
      <c r="A231" t="s">
        <v>140</v>
      </c>
      <c r="B231" t="s">
        <v>507</v>
      </c>
      <c r="C231" t="s">
        <v>615</v>
      </c>
      <c r="D231" t="s">
        <v>616</v>
      </c>
      <c r="E231" t="s">
        <v>664</v>
      </c>
      <c r="F231" t="s">
        <v>665</v>
      </c>
      <c r="G231" t="s">
        <v>666</v>
      </c>
      <c r="H231">
        <v>0</v>
      </c>
      <c r="I231">
        <v>0</v>
      </c>
      <c r="J231">
        <v>0</v>
      </c>
      <c r="K231">
        <v>0</v>
      </c>
      <c r="L231">
        <v>-44000000</v>
      </c>
      <c r="M231">
        <v>52800000</v>
      </c>
      <c r="N231">
        <v>8800000</v>
      </c>
      <c r="O231">
        <v>0</v>
      </c>
      <c r="P231">
        <v>0</v>
      </c>
    </row>
    <row r="232" spans="1:16" ht="12.75">
      <c r="A232" t="s">
        <v>140</v>
      </c>
      <c r="B232" t="s">
        <v>507</v>
      </c>
      <c r="C232" t="s">
        <v>615</v>
      </c>
      <c r="D232" t="s">
        <v>667</v>
      </c>
      <c r="E232" t="s">
        <v>668</v>
      </c>
      <c r="F232" t="s">
        <v>668</v>
      </c>
      <c r="G232" t="s">
        <v>669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ht="12.75">
      <c r="A233" t="s">
        <v>140</v>
      </c>
      <c r="B233" t="s">
        <v>507</v>
      </c>
      <c r="C233" t="s">
        <v>615</v>
      </c>
      <c r="D233" t="s">
        <v>670</v>
      </c>
      <c r="E233" t="s">
        <v>671</v>
      </c>
      <c r="F233" t="s">
        <v>672</v>
      </c>
      <c r="G233" t="s">
        <v>673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ht="12.75">
      <c r="A234" t="s">
        <v>140</v>
      </c>
      <c r="B234" t="s">
        <v>507</v>
      </c>
      <c r="C234" t="s">
        <v>615</v>
      </c>
      <c r="D234" t="s">
        <v>674</v>
      </c>
      <c r="E234" t="s">
        <v>675</v>
      </c>
      <c r="F234" t="s">
        <v>675</v>
      </c>
      <c r="G234" t="s">
        <v>676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ht="12.75">
      <c r="A235" t="s">
        <v>140</v>
      </c>
      <c r="B235" t="s">
        <v>507</v>
      </c>
      <c r="C235" t="s">
        <v>677</v>
      </c>
      <c r="D235" t="s">
        <v>678</v>
      </c>
      <c r="E235" t="s">
        <v>679</v>
      </c>
      <c r="F235" t="s">
        <v>679</v>
      </c>
      <c r="G235" t="s">
        <v>680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ht="12.75">
      <c r="A236" t="s">
        <v>140</v>
      </c>
      <c r="B236" t="s">
        <v>507</v>
      </c>
      <c r="C236" t="s">
        <v>677</v>
      </c>
      <c r="D236" t="s">
        <v>681</v>
      </c>
      <c r="E236" t="s">
        <v>682</v>
      </c>
      <c r="F236" t="s">
        <v>682</v>
      </c>
      <c r="G236" t="s">
        <v>683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t="12.75">
      <c r="A237" t="s">
        <v>134</v>
      </c>
      <c r="B237" t="s">
        <v>684</v>
      </c>
      <c r="C237" t="s">
        <v>685</v>
      </c>
      <c r="D237" t="s">
        <v>686</v>
      </c>
      <c r="E237" t="s">
        <v>687</v>
      </c>
      <c r="F237" t="s">
        <v>687</v>
      </c>
      <c r="G237" t="s">
        <v>688</v>
      </c>
      <c r="H237">
        <v>0</v>
      </c>
      <c r="I237">
        <v>6264.39</v>
      </c>
      <c r="J237">
        <v>0</v>
      </c>
      <c r="K237">
        <v>6264.39</v>
      </c>
      <c r="L237">
        <v>38451850.49</v>
      </c>
      <c r="M237">
        <v>549017.32</v>
      </c>
      <c r="N237">
        <v>0</v>
      </c>
      <c r="O237">
        <v>39000867.81</v>
      </c>
      <c r="P237">
        <v>0</v>
      </c>
    </row>
    <row r="238" spans="1:16" ht="12.75">
      <c r="A238" t="s">
        <v>134</v>
      </c>
      <c r="B238" t="s">
        <v>684</v>
      </c>
      <c r="C238" t="s">
        <v>685</v>
      </c>
      <c r="D238" t="s">
        <v>689</v>
      </c>
      <c r="E238" t="s">
        <v>690</v>
      </c>
      <c r="F238" t="s">
        <v>690</v>
      </c>
      <c r="G238" t="s">
        <v>691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2.75">
      <c r="A239" t="s">
        <v>134</v>
      </c>
      <c r="B239" t="s">
        <v>684</v>
      </c>
      <c r="C239" t="s">
        <v>685</v>
      </c>
      <c r="D239" t="s">
        <v>692</v>
      </c>
      <c r="E239" t="s">
        <v>693</v>
      </c>
      <c r="F239" t="s">
        <v>693</v>
      </c>
      <c r="G239" t="s">
        <v>694</v>
      </c>
      <c r="H239">
        <v>0</v>
      </c>
      <c r="I239">
        <v>782990.04</v>
      </c>
      <c r="J239">
        <v>0</v>
      </c>
      <c r="K239">
        <v>782990.04</v>
      </c>
      <c r="L239">
        <v>260459460.6</v>
      </c>
      <c r="M239">
        <v>16412336.48</v>
      </c>
      <c r="N239">
        <v>0</v>
      </c>
      <c r="O239">
        <v>276871797.08</v>
      </c>
      <c r="P239">
        <v>0</v>
      </c>
    </row>
    <row r="240" spans="1:16" ht="12.75">
      <c r="A240" t="s">
        <v>134</v>
      </c>
      <c r="B240" t="s">
        <v>684</v>
      </c>
      <c r="C240" t="s">
        <v>685</v>
      </c>
      <c r="D240" t="s">
        <v>692</v>
      </c>
      <c r="E240" t="s">
        <v>695</v>
      </c>
      <c r="F240" t="s">
        <v>695</v>
      </c>
      <c r="G240" t="s">
        <v>696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1656977.24</v>
      </c>
      <c r="N240">
        <v>0</v>
      </c>
      <c r="O240">
        <v>1656977.24</v>
      </c>
      <c r="P240">
        <v>0</v>
      </c>
    </row>
    <row r="241" spans="1:16" ht="12.75">
      <c r="A241" t="s">
        <v>134</v>
      </c>
      <c r="B241" t="s">
        <v>684</v>
      </c>
      <c r="C241" t="s">
        <v>685</v>
      </c>
      <c r="D241" t="s">
        <v>697</v>
      </c>
      <c r="E241" t="s">
        <v>698</v>
      </c>
      <c r="F241" t="s">
        <v>698</v>
      </c>
      <c r="G241" t="s">
        <v>699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ht="12.75">
      <c r="A242" t="s">
        <v>134</v>
      </c>
      <c r="B242" t="s">
        <v>684</v>
      </c>
      <c r="C242" t="s">
        <v>685</v>
      </c>
      <c r="D242" t="s">
        <v>700</v>
      </c>
      <c r="E242" t="s">
        <v>701</v>
      </c>
      <c r="F242" t="s">
        <v>701</v>
      </c>
      <c r="G242" t="s">
        <v>702</v>
      </c>
      <c r="H242">
        <v>0</v>
      </c>
      <c r="I242">
        <v>0</v>
      </c>
      <c r="J242">
        <v>0</v>
      </c>
      <c r="K242">
        <v>0</v>
      </c>
      <c r="L242">
        <v>1439199.84</v>
      </c>
      <c r="M242">
        <v>0</v>
      </c>
      <c r="N242">
        <v>0</v>
      </c>
      <c r="O242">
        <v>1439199.84</v>
      </c>
      <c r="P242">
        <v>0</v>
      </c>
    </row>
    <row r="243" spans="1:16" ht="12.75">
      <c r="A243" t="s">
        <v>134</v>
      </c>
      <c r="B243" t="s">
        <v>684</v>
      </c>
      <c r="C243" t="s">
        <v>685</v>
      </c>
      <c r="D243" t="s">
        <v>700</v>
      </c>
      <c r="E243" t="s">
        <v>703</v>
      </c>
      <c r="F243" t="s">
        <v>703</v>
      </c>
      <c r="G243" t="s">
        <v>704</v>
      </c>
      <c r="H243">
        <v>0</v>
      </c>
      <c r="I243">
        <v>0</v>
      </c>
      <c r="J243">
        <v>0</v>
      </c>
      <c r="K243">
        <v>0</v>
      </c>
      <c r="L243">
        <v>3802260.04</v>
      </c>
      <c r="M243">
        <v>45232.94</v>
      </c>
      <c r="N243">
        <v>0</v>
      </c>
      <c r="O243">
        <v>3847492.98</v>
      </c>
      <c r="P243">
        <v>0</v>
      </c>
    </row>
    <row r="244" spans="1:16" ht="12.75">
      <c r="A244" t="s">
        <v>134</v>
      </c>
      <c r="B244" t="s">
        <v>684</v>
      </c>
      <c r="C244" t="s">
        <v>705</v>
      </c>
      <c r="D244" t="s">
        <v>706</v>
      </c>
      <c r="E244" t="s">
        <v>707</v>
      </c>
      <c r="F244" t="s">
        <v>708</v>
      </c>
      <c r="G244" t="s">
        <v>709</v>
      </c>
      <c r="H244">
        <v>0</v>
      </c>
      <c r="I244">
        <v>0</v>
      </c>
      <c r="J244">
        <v>0</v>
      </c>
      <c r="K244">
        <v>0</v>
      </c>
      <c r="L244">
        <v>9350862.11</v>
      </c>
      <c r="M244">
        <v>10317209.55</v>
      </c>
      <c r="N244">
        <v>465732.13</v>
      </c>
      <c r="O244">
        <v>19202339.53</v>
      </c>
      <c r="P244">
        <v>0</v>
      </c>
    </row>
    <row r="245" spans="1:16" ht="12.75">
      <c r="A245" t="s">
        <v>134</v>
      </c>
      <c r="B245" t="s">
        <v>684</v>
      </c>
      <c r="C245" t="s">
        <v>705</v>
      </c>
      <c r="D245" t="s">
        <v>706</v>
      </c>
      <c r="E245" t="s">
        <v>707</v>
      </c>
      <c r="F245" t="s">
        <v>710</v>
      </c>
      <c r="G245" t="s">
        <v>711</v>
      </c>
      <c r="H245">
        <v>0</v>
      </c>
      <c r="I245">
        <v>0</v>
      </c>
      <c r="J245">
        <v>150530.4</v>
      </c>
      <c r="K245">
        <v>-150530.4</v>
      </c>
      <c r="L245">
        <v>41866660.97</v>
      </c>
      <c r="M245">
        <v>2007948.35</v>
      </c>
      <c r="N245">
        <v>2007948.35</v>
      </c>
      <c r="O245">
        <v>41866660.97</v>
      </c>
      <c r="P245">
        <v>0</v>
      </c>
    </row>
    <row r="246" spans="1:16" ht="12.75">
      <c r="A246" t="s">
        <v>134</v>
      </c>
      <c r="B246" t="s">
        <v>684</v>
      </c>
      <c r="C246" t="s">
        <v>705</v>
      </c>
      <c r="D246" t="s">
        <v>706</v>
      </c>
      <c r="E246" t="s">
        <v>707</v>
      </c>
      <c r="F246" t="s">
        <v>712</v>
      </c>
      <c r="G246" t="s">
        <v>713</v>
      </c>
      <c r="H246">
        <v>0</v>
      </c>
      <c r="I246">
        <v>0</v>
      </c>
      <c r="J246">
        <v>0</v>
      </c>
      <c r="K246">
        <v>0</v>
      </c>
      <c r="L246">
        <v>5182495</v>
      </c>
      <c r="M246">
        <v>0</v>
      </c>
      <c r="N246">
        <v>0</v>
      </c>
      <c r="O246">
        <v>5182495</v>
      </c>
      <c r="P246">
        <v>0</v>
      </c>
    </row>
    <row r="247" spans="1:16" ht="12.75">
      <c r="A247" t="s">
        <v>134</v>
      </c>
      <c r="B247" t="s">
        <v>684</v>
      </c>
      <c r="C247" t="s">
        <v>705</v>
      </c>
      <c r="D247" t="s">
        <v>706</v>
      </c>
      <c r="E247" t="s">
        <v>714</v>
      </c>
      <c r="F247" t="s">
        <v>715</v>
      </c>
      <c r="G247" t="s">
        <v>716</v>
      </c>
      <c r="H247">
        <v>0</v>
      </c>
      <c r="I247">
        <v>0</v>
      </c>
      <c r="J247">
        <v>0</v>
      </c>
      <c r="K247">
        <v>0</v>
      </c>
      <c r="L247">
        <v>13207439.89</v>
      </c>
      <c r="M247">
        <v>0</v>
      </c>
      <c r="N247">
        <v>0</v>
      </c>
      <c r="O247">
        <v>13207439.89</v>
      </c>
      <c r="P247">
        <v>0</v>
      </c>
    </row>
    <row r="248" spans="1:16" ht="12.75">
      <c r="A248" t="s">
        <v>134</v>
      </c>
      <c r="B248" t="s">
        <v>684</v>
      </c>
      <c r="C248" t="s">
        <v>705</v>
      </c>
      <c r="D248" t="s">
        <v>706</v>
      </c>
      <c r="E248" t="s">
        <v>717</v>
      </c>
      <c r="F248" t="s">
        <v>717</v>
      </c>
      <c r="G248" t="s">
        <v>718</v>
      </c>
      <c r="H248">
        <v>0</v>
      </c>
      <c r="I248">
        <v>0</v>
      </c>
      <c r="J248">
        <v>0</v>
      </c>
      <c r="K248">
        <v>0</v>
      </c>
      <c r="L248">
        <v>8092210.04</v>
      </c>
      <c r="M248">
        <v>132733.46</v>
      </c>
      <c r="N248">
        <v>0</v>
      </c>
      <c r="O248">
        <v>8224943.5</v>
      </c>
      <c r="P248">
        <v>0</v>
      </c>
    </row>
    <row r="249" spans="1:16" ht="12.75">
      <c r="A249" t="s">
        <v>134</v>
      </c>
      <c r="B249" t="s">
        <v>684</v>
      </c>
      <c r="C249" t="s">
        <v>705</v>
      </c>
      <c r="D249" t="s">
        <v>706</v>
      </c>
      <c r="E249" t="s">
        <v>719</v>
      </c>
      <c r="F249" t="s">
        <v>719</v>
      </c>
      <c r="G249" t="s">
        <v>720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ht="12.75">
      <c r="A250" t="s">
        <v>134</v>
      </c>
      <c r="B250" t="s">
        <v>684</v>
      </c>
      <c r="C250" t="s">
        <v>705</v>
      </c>
      <c r="D250" t="s">
        <v>706</v>
      </c>
      <c r="E250" t="s">
        <v>721</v>
      </c>
      <c r="F250" t="s">
        <v>721</v>
      </c>
      <c r="G250" t="s">
        <v>722</v>
      </c>
      <c r="H250">
        <v>0</v>
      </c>
      <c r="I250">
        <v>7041.48</v>
      </c>
      <c r="J250">
        <v>0</v>
      </c>
      <c r="K250">
        <v>7041.48</v>
      </c>
      <c r="L250">
        <v>9766969.43</v>
      </c>
      <c r="M250">
        <v>224363.05</v>
      </c>
      <c r="N250">
        <v>0</v>
      </c>
      <c r="O250">
        <v>9991332.48</v>
      </c>
      <c r="P250">
        <v>0</v>
      </c>
    </row>
    <row r="251" spans="1:16" ht="12.75">
      <c r="A251" t="s">
        <v>134</v>
      </c>
      <c r="B251" t="s">
        <v>684</v>
      </c>
      <c r="C251" t="s">
        <v>705</v>
      </c>
      <c r="D251" t="s">
        <v>706</v>
      </c>
      <c r="E251" t="s">
        <v>723</v>
      </c>
      <c r="F251" t="s">
        <v>723</v>
      </c>
      <c r="G251" t="s">
        <v>724</v>
      </c>
      <c r="H251">
        <v>0</v>
      </c>
      <c r="I251">
        <v>0</v>
      </c>
      <c r="J251">
        <v>0</v>
      </c>
      <c r="K251">
        <v>0</v>
      </c>
      <c r="L251">
        <v>25768212.46</v>
      </c>
      <c r="M251">
        <v>0</v>
      </c>
      <c r="N251">
        <v>0</v>
      </c>
      <c r="O251">
        <v>25768212.46</v>
      </c>
      <c r="P251">
        <v>0</v>
      </c>
    </row>
    <row r="252" spans="1:16" ht="12.75">
      <c r="A252" t="s">
        <v>134</v>
      </c>
      <c r="B252" t="s">
        <v>684</v>
      </c>
      <c r="C252" t="s">
        <v>705</v>
      </c>
      <c r="D252" t="s">
        <v>725</v>
      </c>
      <c r="E252" t="s">
        <v>726</v>
      </c>
      <c r="F252" t="s">
        <v>727</v>
      </c>
      <c r="G252" t="s">
        <v>728</v>
      </c>
      <c r="H252">
        <v>0</v>
      </c>
      <c r="I252">
        <v>0</v>
      </c>
      <c r="J252">
        <v>0</v>
      </c>
      <c r="K252">
        <v>0</v>
      </c>
      <c r="L252">
        <v>22677050.62</v>
      </c>
      <c r="M252">
        <v>0</v>
      </c>
      <c r="N252">
        <v>0</v>
      </c>
      <c r="O252">
        <v>22677050.62</v>
      </c>
      <c r="P252">
        <v>0</v>
      </c>
    </row>
    <row r="253" spans="1:16" ht="12.75">
      <c r="A253" t="s">
        <v>134</v>
      </c>
      <c r="B253" t="s">
        <v>684</v>
      </c>
      <c r="C253" t="s">
        <v>705</v>
      </c>
      <c r="D253" t="s">
        <v>725</v>
      </c>
      <c r="E253" t="s">
        <v>726</v>
      </c>
      <c r="F253" t="s">
        <v>729</v>
      </c>
      <c r="G253" t="s">
        <v>730</v>
      </c>
      <c r="H253">
        <v>0</v>
      </c>
      <c r="I253">
        <v>0</v>
      </c>
      <c r="J253">
        <v>0</v>
      </c>
      <c r="K253">
        <v>0</v>
      </c>
      <c r="L253">
        <v>108575830.32</v>
      </c>
      <c r="M253">
        <v>238421.33</v>
      </c>
      <c r="N253">
        <v>0</v>
      </c>
      <c r="O253">
        <v>108814251.65</v>
      </c>
      <c r="P253">
        <v>0</v>
      </c>
    </row>
    <row r="254" spans="1:16" ht="12.75">
      <c r="A254" t="s">
        <v>134</v>
      </c>
      <c r="B254" t="s">
        <v>684</v>
      </c>
      <c r="C254" t="s">
        <v>705</v>
      </c>
      <c r="D254" t="s">
        <v>725</v>
      </c>
      <c r="E254" t="s">
        <v>726</v>
      </c>
      <c r="F254" t="s">
        <v>731</v>
      </c>
      <c r="G254" t="s">
        <v>732</v>
      </c>
      <c r="H254">
        <v>0</v>
      </c>
      <c r="I254">
        <v>0</v>
      </c>
      <c r="J254">
        <v>0</v>
      </c>
      <c r="K254">
        <v>0</v>
      </c>
      <c r="L254">
        <v>8372430.86</v>
      </c>
      <c r="M254">
        <v>485090.61</v>
      </c>
      <c r="N254">
        <v>0</v>
      </c>
      <c r="O254">
        <v>8857521.47</v>
      </c>
      <c r="P254">
        <v>0</v>
      </c>
    </row>
    <row r="255" spans="1:16" ht="12.75">
      <c r="A255" t="s">
        <v>134</v>
      </c>
      <c r="B255" t="s">
        <v>684</v>
      </c>
      <c r="C255" t="s">
        <v>705</v>
      </c>
      <c r="D255" t="s">
        <v>725</v>
      </c>
      <c r="E255" t="s">
        <v>726</v>
      </c>
      <c r="F255" t="s">
        <v>733</v>
      </c>
      <c r="G255" t="s">
        <v>734</v>
      </c>
      <c r="H255">
        <v>0</v>
      </c>
      <c r="I255">
        <v>0</v>
      </c>
      <c r="J255">
        <v>0</v>
      </c>
      <c r="K255">
        <v>0</v>
      </c>
      <c r="L255">
        <v>7989468.43</v>
      </c>
      <c r="M255">
        <v>42779.55</v>
      </c>
      <c r="N255">
        <v>0</v>
      </c>
      <c r="O255">
        <v>8032247.98</v>
      </c>
      <c r="P255">
        <v>0</v>
      </c>
    </row>
    <row r="256" spans="1:16" ht="12.75">
      <c r="A256" t="s">
        <v>134</v>
      </c>
      <c r="B256" t="s">
        <v>684</v>
      </c>
      <c r="C256" t="s">
        <v>705</v>
      </c>
      <c r="D256" t="s">
        <v>725</v>
      </c>
      <c r="E256" t="s">
        <v>726</v>
      </c>
      <c r="F256" t="s">
        <v>735</v>
      </c>
      <c r="G256" t="s">
        <v>736</v>
      </c>
      <c r="H256">
        <v>0</v>
      </c>
      <c r="I256">
        <v>0</v>
      </c>
      <c r="J256">
        <v>0</v>
      </c>
      <c r="K256">
        <v>0</v>
      </c>
      <c r="L256">
        <v>11524688.09</v>
      </c>
      <c r="M256">
        <v>0</v>
      </c>
      <c r="N256">
        <v>0</v>
      </c>
      <c r="O256">
        <v>11524688.09</v>
      </c>
      <c r="P256">
        <v>0</v>
      </c>
    </row>
    <row r="257" spans="1:16" ht="12.75">
      <c r="A257" t="s">
        <v>134</v>
      </c>
      <c r="B257" t="s">
        <v>684</v>
      </c>
      <c r="C257" t="s">
        <v>705</v>
      </c>
      <c r="D257" t="s">
        <v>725</v>
      </c>
      <c r="E257" t="s">
        <v>726</v>
      </c>
      <c r="F257" t="s">
        <v>737</v>
      </c>
      <c r="G257" t="s">
        <v>738</v>
      </c>
      <c r="H257">
        <v>0</v>
      </c>
      <c r="I257">
        <v>0</v>
      </c>
      <c r="J257">
        <v>0</v>
      </c>
      <c r="K257">
        <v>0</v>
      </c>
      <c r="L257">
        <v>13569670.9</v>
      </c>
      <c r="M257">
        <v>183405.75</v>
      </c>
      <c r="N257">
        <v>0</v>
      </c>
      <c r="O257">
        <v>13753076.65</v>
      </c>
      <c r="P257">
        <v>0</v>
      </c>
    </row>
    <row r="258" spans="1:16" ht="12.75">
      <c r="A258" t="s">
        <v>134</v>
      </c>
      <c r="B258" t="s">
        <v>684</v>
      </c>
      <c r="C258" t="s">
        <v>705</v>
      </c>
      <c r="D258" t="s">
        <v>725</v>
      </c>
      <c r="E258" t="s">
        <v>726</v>
      </c>
      <c r="F258" t="s">
        <v>739</v>
      </c>
      <c r="G258" t="s">
        <v>740</v>
      </c>
      <c r="H258">
        <v>0</v>
      </c>
      <c r="I258">
        <v>0</v>
      </c>
      <c r="J258">
        <v>260169.6</v>
      </c>
      <c r="K258">
        <v>-260169.6</v>
      </c>
      <c r="L258">
        <v>78914584.87</v>
      </c>
      <c r="M258">
        <v>301653.15</v>
      </c>
      <c r="N258">
        <v>0</v>
      </c>
      <c r="O258">
        <v>79216238.02</v>
      </c>
      <c r="P258">
        <v>0</v>
      </c>
    </row>
    <row r="259" spans="1:16" ht="12.75">
      <c r="A259" t="s">
        <v>134</v>
      </c>
      <c r="B259" t="s">
        <v>684</v>
      </c>
      <c r="C259" t="s">
        <v>705</v>
      </c>
      <c r="D259" t="s">
        <v>725</v>
      </c>
      <c r="E259" t="s">
        <v>726</v>
      </c>
      <c r="F259" t="s">
        <v>741</v>
      </c>
      <c r="G259" t="s">
        <v>742</v>
      </c>
      <c r="H259">
        <v>0</v>
      </c>
      <c r="I259">
        <v>0</v>
      </c>
      <c r="J259">
        <v>0</v>
      </c>
      <c r="K259">
        <v>0</v>
      </c>
      <c r="L259">
        <v>5551311.56</v>
      </c>
      <c r="M259">
        <v>386086.93</v>
      </c>
      <c r="N259">
        <v>0</v>
      </c>
      <c r="O259">
        <v>5937398.49</v>
      </c>
      <c r="P259">
        <v>0</v>
      </c>
    </row>
    <row r="260" spans="1:16" ht="12.75">
      <c r="A260" t="s">
        <v>134</v>
      </c>
      <c r="B260" t="s">
        <v>684</v>
      </c>
      <c r="C260" t="s">
        <v>705</v>
      </c>
      <c r="D260" t="s">
        <v>725</v>
      </c>
      <c r="E260" t="s">
        <v>726</v>
      </c>
      <c r="F260" t="s">
        <v>743</v>
      </c>
      <c r="G260" t="s">
        <v>744</v>
      </c>
      <c r="H260">
        <v>0</v>
      </c>
      <c r="I260">
        <v>0</v>
      </c>
      <c r="J260">
        <v>0</v>
      </c>
      <c r="K260">
        <v>0</v>
      </c>
      <c r="L260">
        <v>17976422.3</v>
      </c>
      <c r="M260">
        <v>64168.14</v>
      </c>
      <c r="N260">
        <v>0</v>
      </c>
      <c r="O260">
        <v>18040590.44</v>
      </c>
      <c r="P260">
        <v>0</v>
      </c>
    </row>
    <row r="261" spans="1:16" ht="12.75">
      <c r="A261" t="s">
        <v>134</v>
      </c>
      <c r="B261" t="s">
        <v>684</v>
      </c>
      <c r="C261" t="s">
        <v>705</v>
      </c>
      <c r="D261" t="s">
        <v>725</v>
      </c>
      <c r="E261" t="s">
        <v>726</v>
      </c>
      <c r="F261" t="s">
        <v>745</v>
      </c>
      <c r="G261" t="s">
        <v>746</v>
      </c>
      <c r="H261">
        <v>0</v>
      </c>
      <c r="I261">
        <v>0</v>
      </c>
      <c r="J261">
        <v>0</v>
      </c>
      <c r="K261">
        <v>0</v>
      </c>
      <c r="L261">
        <v>875261.09</v>
      </c>
      <c r="M261">
        <v>0</v>
      </c>
      <c r="N261">
        <v>0</v>
      </c>
      <c r="O261">
        <v>875261.09</v>
      </c>
      <c r="P261">
        <v>0</v>
      </c>
    </row>
    <row r="262" spans="1:16" ht="12.75">
      <c r="A262" t="s">
        <v>134</v>
      </c>
      <c r="B262" t="s">
        <v>684</v>
      </c>
      <c r="C262" t="s">
        <v>705</v>
      </c>
      <c r="D262" t="s">
        <v>725</v>
      </c>
      <c r="E262" t="s">
        <v>726</v>
      </c>
      <c r="F262" t="s">
        <v>747</v>
      </c>
      <c r="G262" t="s">
        <v>748</v>
      </c>
      <c r="H262">
        <v>0</v>
      </c>
      <c r="I262">
        <v>0</v>
      </c>
      <c r="J262">
        <v>0</v>
      </c>
      <c r="K262">
        <v>0</v>
      </c>
      <c r="L262">
        <v>18761911.82</v>
      </c>
      <c r="M262">
        <v>16138654.26</v>
      </c>
      <c r="N262">
        <v>16046348.79</v>
      </c>
      <c r="O262">
        <v>18854217.29</v>
      </c>
      <c r="P262">
        <v>0</v>
      </c>
    </row>
    <row r="263" spans="1:16" ht="12.75">
      <c r="A263" t="s">
        <v>134</v>
      </c>
      <c r="B263" t="s">
        <v>684</v>
      </c>
      <c r="C263" t="s">
        <v>705</v>
      </c>
      <c r="D263" t="s">
        <v>725</v>
      </c>
      <c r="E263" t="s">
        <v>726</v>
      </c>
      <c r="F263" t="s">
        <v>749</v>
      </c>
      <c r="G263" t="s">
        <v>750</v>
      </c>
      <c r="H263">
        <v>0</v>
      </c>
      <c r="I263">
        <v>0</v>
      </c>
      <c r="J263">
        <v>0</v>
      </c>
      <c r="K263">
        <v>0</v>
      </c>
      <c r="L263">
        <v>48532738.21</v>
      </c>
      <c r="M263">
        <v>0</v>
      </c>
      <c r="N263">
        <v>0</v>
      </c>
      <c r="O263">
        <v>48532738.21</v>
      </c>
      <c r="P263">
        <v>0</v>
      </c>
    </row>
    <row r="264" spans="1:16" ht="12.75">
      <c r="A264" t="s">
        <v>134</v>
      </c>
      <c r="B264" t="s">
        <v>684</v>
      </c>
      <c r="C264" t="s">
        <v>705</v>
      </c>
      <c r="D264" t="s">
        <v>725</v>
      </c>
      <c r="E264" t="s">
        <v>726</v>
      </c>
      <c r="F264" t="s">
        <v>751</v>
      </c>
      <c r="G264" t="s">
        <v>752</v>
      </c>
      <c r="H264">
        <v>0</v>
      </c>
      <c r="I264">
        <v>0</v>
      </c>
      <c r="J264">
        <v>0</v>
      </c>
      <c r="K264">
        <v>0</v>
      </c>
      <c r="L264">
        <v>1195060.41</v>
      </c>
      <c r="M264">
        <v>0</v>
      </c>
      <c r="N264">
        <v>0</v>
      </c>
      <c r="O264">
        <v>1195060.41</v>
      </c>
      <c r="P264">
        <v>0</v>
      </c>
    </row>
    <row r="265" spans="1:16" ht="12.75">
      <c r="A265" t="s">
        <v>134</v>
      </c>
      <c r="B265" t="s">
        <v>684</v>
      </c>
      <c r="C265" t="s">
        <v>705</v>
      </c>
      <c r="D265" t="s">
        <v>753</v>
      </c>
      <c r="E265" t="s">
        <v>754</v>
      </c>
      <c r="F265" t="s">
        <v>755</v>
      </c>
      <c r="G265" t="s">
        <v>756</v>
      </c>
      <c r="H265">
        <v>0</v>
      </c>
      <c r="I265">
        <v>0</v>
      </c>
      <c r="J265">
        <v>0</v>
      </c>
      <c r="K265">
        <v>0</v>
      </c>
      <c r="L265">
        <v>1571578594.06</v>
      </c>
      <c r="M265">
        <v>2502898.18</v>
      </c>
      <c r="N265">
        <v>0</v>
      </c>
      <c r="O265">
        <v>1574081492.24</v>
      </c>
      <c r="P265">
        <v>0</v>
      </c>
    </row>
    <row r="266" spans="1:16" ht="12.75">
      <c r="A266" t="s">
        <v>134</v>
      </c>
      <c r="B266" t="s">
        <v>684</v>
      </c>
      <c r="C266" t="s">
        <v>705</v>
      </c>
      <c r="D266" t="s">
        <v>753</v>
      </c>
      <c r="E266" t="s">
        <v>754</v>
      </c>
      <c r="F266" t="s">
        <v>757</v>
      </c>
      <c r="G266" t="s">
        <v>758</v>
      </c>
      <c r="H266">
        <v>0</v>
      </c>
      <c r="I266">
        <v>0</v>
      </c>
      <c r="J266">
        <v>0</v>
      </c>
      <c r="K266">
        <v>0</v>
      </c>
      <c r="L266">
        <v>753397521.07</v>
      </c>
      <c r="M266">
        <v>0</v>
      </c>
      <c r="N266">
        <v>0</v>
      </c>
      <c r="O266">
        <v>753397521.07</v>
      </c>
      <c r="P266">
        <v>0</v>
      </c>
    </row>
    <row r="267" spans="1:16" ht="12.75">
      <c r="A267" t="s">
        <v>134</v>
      </c>
      <c r="B267" t="s">
        <v>684</v>
      </c>
      <c r="C267" t="s">
        <v>705</v>
      </c>
      <c r="D267" t="s">
        <v>753</v>
      </c>
      <c r="E267" t="s">
        <v>754</v>
      </c>
      <c r="F267" t="s">
        <v>759</v>
      </c>
      <c r="G267" t="s">
        <v>760</v>
      </c>
      <c r="H267">
        <v>0</v>
      </c>
      <c r="I267">
        <v>0</v>
      </c>
      <c r="J267">
        <v>0</v>
      </c>
      <c r="K267">
        <v>0</v>
      </c>
      <c r="L267">
        <v>10657812.96</v>
      </c>
      <c r="M267">
        <v>6078262.42</v>
      </c>
      <c r="N267">
        <v>0</v>
      </c>
      <c r="O267">
        <v>16736075.38</v>
      </c>
      <c r="P267">
        <v>0</v>
      </c>
    </row>
    <row r="268" spans="1:16" ht="12.75">
      <c r="A268" t="s">
        <v>134</v>
      </c>
      <c r="B268" t="s">
        <v>684</v>
      </c>
      <c r="C268" t="s">
        <v>705</v>
      </c>
      <c r="D268" t="s">
        <v>761</v>
      </c>
      <c r="E268" t="s">
        <v>762</v>
      </c>
      <c r="F268" t="s">
        <v>763</v>
      </c>
      <c r="G268" t="s">
        <v>764</v>
      </c>
      <c r="H268">
        <v>0</v>
      </c>
      <c r="I268">
        <v>0</v>
      </c>
      <c r="J268">
        <v>0</v>
      </c>
      <c r="K268">
        <v>0</v>
      </c>
      <c r="L268">
        <v>569014.22</v>
      </c>
      <c r="M268">
        <v>0</v>
      </c>
      <c r="N268">
        <v>0</v>
      </c>
      <c r="O268">
        <v>569014.22</v>
      </c>
      <c r="P268">
        <v>0</v>
      </c>
    </row>
    <row r="269" spans="1:16" ht="12.75">
      <c r="A269" t="s">
        <v>134</v>
      </c>
      <c r="B269" t="s">
        <v>684</v>
      </c>
      <c r="C269" t="s">
        <v>705</v>
      </c>
      <c r="D269" t="s">
        <v>761</v>
      </c>
      <c r="E269" t="s">
        <v>762</v>
      </c>
      <c r="F269" t="s">
        <v>765</v>
      </c>
      <c r="G269" t="s">
        <v>766</v>
      </c>
      <c r="H269">
        <v>0</v>
      </c>
      <c r="I269">
        <v>0</v>
      </c>
      <c r="J269">
        <v>0</v>
      </c>
      <c r="K269">
        <v>0</v>
      </c>
      <c r="L269">
        <v>4411702.7</v>
      </c>
      <c r="M269">
        <v>0</v>
      </c>
      <c r="N269">
        <v>0</v>
      </c>
      <c r="O269">
        <v>4411702.7</v>
      </c>
      <c r="P269">
        <v>0</v>
      </c>
    </row>
    <row r="270" spans="1:16" ht="12.75">
      <c r="A270" t="s">
        <v>134</v>
      </c>
      <c r="B270" t="s">
        <v>684</v>
      </c>
      <c r="C270" t="s">
        <v>705</v>
      </c>
      <c r="D270" t="s">
        <v>761</v>
      </c>
      <c r="E270" t="s">
        <v>767</v>
      </c>
      <c r="F270" t="s">
        <v>767</v>
      </c>
      <c r="G270" t="s">
        <v>768</v>
      </c>
      <c r="H270">
        <v>0</v>
      </c>
      <c r="I270">
        <v>0</v>
      </c>
      <c r="J270">
        <v>0</v>
      </c>
      <c r="K270">
        <v>0</v>
      </c>
      <c r="L270">
        <v>444402</v>
      </c>
      <c r="M270">
        <v>68000</v>
      </c>
      <c r="N270">
        <v>0</v>
      </c>
      <c r="O270">
        <v>512402</v>
      </c>
      <c r="P270">
        <v>0</v>
      </c>
    </row>
    <row r="271" spans="1:16" ht="12.75">
      <c r="A271" t="s">
        <v>134</v>
      </c>
      <c r="B271" t="s">
        <v>684</v>
      </c>
      <c r="C271" t="s">
        <v>705</v>
      </c>
      <c r="D271" t="s">
        <v>769</v>
      </c>
      <c r="E271" t="s">
        <v>770</v>
      </c>
      <c r="F271" t="s">
        <v>770</v>
      </c>
      <c r="G271" t="s">
        <v>771</v>
      </c>
      <c r="H271">
        <v>0</v>
      </c>
      <c r="I271">
        <v>21407.32</v>
      </c>
      <c r="J271">
        <v>0</v>
      </c>
      <c r="K271">
        <v>21407.32</v>
      </c>
      <c r="L271">
        <v>9655857.99</v>
      </c>
      <c r="M271">
        <v>75151.61</v>
      </c>
      <c r="N271">
        <v>0</v>
      </c>
      <c r="O271">
        <v>9731009.6</v>
      </c>
      <c r="P271">
        <v>0</v>
      </c>
    </row>
    <row r="272" spans="1:16" ht="12.75">
      <c r="A272" t="s">
        <v>134</v>
      </c>
      <c r="B272" t="s">
        <v>684</v>
      </c>
      <c r="C272" t="s">
        <v>705</v>
      </c>
      <c r="D272" t="s">
        <v>769</v>
      </c>
      <c r="E272" t="s">
        <v>772</v>
      </c>
      <c r="F272" t="s">
        <v>772</v>
      </c>
      <c r="G272" t="s">
        <v>773</v>
      </c>
      <c r="H272">
        <v>0</v>
      </c>
      <c r="I272">
        <v>63739.63</v>
      </c>
      <c r="J272">
        <v>0</v>
      </c>
      <c r="K272">
        <v>63739.63</v>
      </c>
      <c r="L272">
        <v>20458125.05</v>
      </c>
      <c r="M272">
        <v>810214.91</v>
      </c>
      <c r="N272">
        <v>0</v>
      </c>
      <c r="O272">
        <v>21268339.96</v>
      </c>
      <c r="P272">
        <v>0</v>
      </c>
    </row>
    <row r="273" spans="1:16" ht="12.75">
      <c r="A273" t="s">
        <v>134</v>
      </c>
      <c r="B273" t="s">
        <v>684</v>
      </c>
      <c r="C273" t="s">
        <v>705</v>
      </c>
      <c r="D273" t="s">
        <v>774</v>
      </c>
      <c r="E273" t="s">
        <v>775</v>
      </c>
      <c r="F273" t="s">
        <v>776</v>
      </c>
      <c r="G273" t="s">
        <v>777</v>
      </c>
      <c r="H273">
        <v>0</v>
      </c>
      <c r="I273">
        <v>13384.75</v>
      </c>
      <c r="J273">
        <v>0</v>
      </c>
      <c r="K273">
        <v>13384.75</v>
      </c>
      <c r="L273">
        <v>494214665.11</v>
      </c>
      <c r="M273">
        <v>1688054.8</v>
      </c>
      <c r="N273">
        <v>0</v>
      </c>
      <c r="O273">
        <v>495902719.91</v>
      </c>
      <c r="P273">
        <v>0</v>
      </c>
    </row>
    <row r="274" spans="1:16" ht="12.75">
      <c r="A274" t="s">
        <v>134</v>
      </c>
      <c r="B274" t="s">
        <v>684</v>
      </c>
      <c r="C274" t="s">
        <v>705</v>
      </c>
      <c r="D274" t="s">
        <v>774</v>
      </c>
      <c r="E274" t="s">
        <v>775</v>
      </c>
      <c r="F274" t="s">
        <v>778</v>
      </c>
      <c r="G274" t="s">
        <v>779</v>
      </c>
      <c r="H274">
        <v>0</v>
      </c>
      <c r="I274">
        <v>1233.09</v>
      </c>
      <c r="J274">
        <v>0</v>
      </c>
      <c r="K274">
        <v>1233.09</v>
      </c>
      <c r="L274">
        <v>243919.93</v>
      </c>
      <c r="M274">
        <v>120238.33</v>
      </c>
      <c r="N274">
        <v>0</v>
      </c>
      <c r="O274">
        <v>364158.26</v>
      </c>
      <c r="P274">
        <v>0</v>
      </c>
    </row>
    <row r="275" spans="1:16" ht="12.75">
      <c r="A275" t="s">
        <v>134</v>
      </c>
      <c r="B275" t="s">
        <v>684</v>
      </c>
      <c r="C275" t="s">
        <v>705</v>
      </c>
      <c r="D275" t="s">
        <v>774</v>
      </c>
      <c r="E275" t="s">
        <v>780</v>
      </c>
      <c r="F275" t="s">
        <v>781</v>
      </c>
      <c r="G275" t="s">
        <v>782</v>
      </c>
      <c r="H275">
        <v>0</v>
      </c>
      <c r="I275">
        <v>20200.51</v>
      </c>
      <c r="J275">
        <v>0</v>
      </c>
      <c r="K275">
        <v>20200.51</v>
      </c>
      <c r="L275">
        <v>14862681.129999999</v>
      </c>
      <c r="M275">
        <v>889857.21</v>
      </c>
      <c r="N275">
        <v>0</v>
      </c>
      <c r="O275">
        <v>15752538.34</v>
      </c>
      <c r="P275">
        <v>0</v>
      </c>
    </row>
    <row r="276" spans="1:16" ht="12.75">
      <c r="A276" t="s">
        <v>134</v>
      </c>
      <c r="B276" t="s">
        <v>684</v>
      </c>
      <c r="C276" t="s">
        <v>705</v>
      </c>
      <c r="D276" t="s">
        <v>774</v>
      </c>
      <c r="E276" t="s">
        <v>780</v>
      </c>
      <c r="F276" t="s">
        <v>783</v>
      </c>
      <c r="G276" t="s">
        <v>784</v>
      </c>
      <c r="H276">
        <v>0</v>
      </c>
      <c r="I276">
        <v>33949.11</v>
      </c>
      <c r="J276">
        <v>0</v>
      </c>
      <c r="K276">
        <v>33949.11</v>
      </c>
      <c r="L276">
        <v>4985951.38</v>
      </c>
      <c r="M276">
        <v>192267.31</v>
      </c>
      <c r="N276">
        <v>0</v>
      </c>
      <c r="O276">
        <v>5178218.69</v>
      </c>
      <c r="P276">
        <v>0</v>
      </c>
    </row>
    <row r="277" spans="1:16" ht="12.75">
      <c r="A277" t="s">
        <v>134</v>
      </c>
      <c r="B277" t="s">
        <v>684</v>
      </c>
      <c r="C277" t="s">
        <v>705</v>
      </c>
      <c r="D277" t="s">
        <v>774</v>
      </c>
      <c r="E277" t="s">
        <v>780</v>
      </c>
      <c r="F277" t="s">
        <v>785</v>
      </c>
      <c r="G277" t="s">
        <v>786</v>
      </c>
      <c r="H277">
        <v>0</v>
      </c>
      <c r="I277">
        <v>4070.02</v>
      </c>
      <c r="J277">
        <v>0</v>
      </c>
      <c r="K277">
        <v>4070.02</v>
      </c>
      <c r="L277">
        <v>8759439.98</v>
      </c>
      <c r="M277">
        <v>343973.86</v>
      </c>
      <c r="N277">
        <v>0</v>
      </c>
      <c r="O277">
        <v>9103413.84</v>
      </c>
      <c r="P277">
        <v>0</v>
      </c>
    </row>
    <row r="278" spans="1:16" ht="12.75">
      <c r="A278" t="s">
        <v>134</v>
      </c>
      <c r="B278" t="s">
        <v>684</v>
      </c>
      <c r="C278" t="s">
        <v>705</v>
      </c>
      <c r="D278" t="s">
        <v>787</v>
      </c>
      <c r="E278" t="s">
        <v>788</v>
      </c>
      <c r="F278" t="s">
        <v>788</v>
      </c>
      <c r="G278" t="s">
        <v>789</v>
      </c>
      <c r="H278">
        <v>0</v>
      </c>
      <c r="I278">
        <v>8444.45</v>
      </c>
      <c r="J278">
        <v>0</v>
      </c>
      <c r="K278">
        <v>8444.45</v>
      </c>
      <c r="L278">
        <v>34408447.04</v>
      </c>
      <c r="M278">
        <v>405334.7</v>
      </c>
      <c r="N278">
        <v>0</v>
      </c>
      <c r="O278">
        <v>34813781.74</v>
      </c>
      <c r="P278">
        <v>0</v>
      </c>
    </row>
    <row r="279" spans="1:16" ht="12.75">
      <c r="A279" t="s">
        <v>134</v>
      </c>
      <c r="B279" t="s">
        <v>684</v>
      </c>
      <c r="C279" t="s">
        <v>705</v>
      </c>
      <c r="D279" t="s">
        <v>790</v>
      </c>
      <c r="E279" t="s">
        <v>791</v>
      </c>
      <c r="F279" t="s">
        <v>791</v>
      </c>
      <c r="G279" t="s">
        <v>792</v>
      </c>
      <c r="H279">
        <v>0</v>
      </c>
      <c r="I279">
        <v>44187.65</v>
      </c>
      <c r="J279">
        <v>0</v>
      </c>
      <c r="K279">
        <v>44187.65</v>
      </c>
      <c r="L279">
        <v>17946457.68</v>
      </c>
      <c r="M279">
        <v>547204.6</v>
      </c>
      <c r="N279">
        <v>0</v>
      </c>
      <c r="O279">
        <v>18493662.28</v>
      </c>
      <c r="P279">
        <v>0</v>
      </c>
    </row>
    <row r="280" spans="1:16" ht="12.75">
      <c r="A280" t="s">
        <v>134</v>
      </c>
      <c r="B280" t="s">
        <v>684</v>
      </c>
      <c r="C280" t="s">
        <v>705</v>
      </c>
      <c r="D280" t="s">
        <v>793</v>
      </c>
      <c r="E280" t="s">
        <v>794</v>
      </c>
      <c r="F280" t="s">
        <v>794</v>
      </c>
      <c r="G280" t="s">
        <v>795</v>
      </c>
      <c r="H280">
        <v>0</v>
      </c>
      <c r="I280">
        <v>0</v>
      </c>
      <c r="J280">
        <v>0</v>
      </c>
      <c r="K280">
        <v>0</v>
      </c>
      <c r="L280">
        <v>3972871.31</v>
      </c>
      <c r="M280">
        <v>166560.29</v>
      </c>
      <c r="N280">
        <v>43958.28</v>
      </c>
      <c r="O280">
        <v>4095473.32</v>
      </c>
      <c r="P280">
        <v>0</v>
      </c>
    </row>
    <row r="281" spans="1:16" ht="12.75">
      <c r="A281" t="s">
        <v>134</v>
      </c>
      <c r="B281" t="s">
        <v>684</v>
      </c>
      <c r="C281" t="s">
        <v>705</v>
      </c>
      <c r="D281" t="s">
        <v>793</v>
      </c>
      <c r="E281" t="s">
        <v>796</v>
      </c>
      <c r="F281" t="s">
        <v>796</v>
      </c>
      <c r="G281" t="s">
        <v>797</v>
      </c>
      <c r="H281">
        <v>0</v>
      </c>
      <c r="I281">
        <v>0</v>
      </c>
      <c r="J281">
        <v>0</v>
      </c>
      <c r="K281">
        <v>0</v>
      </c>
      <c r="L281">
        <v>16668594.68</v>
      </c>
      <c r="M281">
        <v>603494.13</v>
      </c>
      <c r="N281">
        <v>129890.28</v>
      </c>
      <c r="O281">
        <v>17142198.53</v>
      </c>
      <c r="P281">
        <v>0</v>
      </c>
    </row>
    <row r="282" spans="1:16" ht="12.75">
      <c r="A282" t="s">
        <v>134</v>
      </c>
      <c r="B282" t="s">
        <v>684</v>
      </c>
      <c r="C282" t="s">
        <v>705</v>
      </c>
      <c r="D282" t="s">
        <v>793</v>
      </c>
      <c r="E282" t="s">
        <v>798</v>
      </c>
      <c r="F282" t="s">
        <v>798</v>
      </c>
      <c r="G282" t="s">
        <v>799</v>
      </c>
      <c r="H282">
        <v>0</v>
      </c>
      <c r="I282">
        <v>0</v>
      </c>
      <c r="J282">
        <v>0</v>
      </c>
      <c r="K282">
        <v>0</v>
      </c>
      <c r="L282">
        <v>9537.88</v>
      </c>
      <c r="M282">
        <v>17545</v>
      </c>
      <c r="N282">
        <v>0</v>
      </c>
      <c r="O282">
        <v>27082.88</v>
      </c>
      <c r="P282">
        <v>0</v>
      </c>
    </row>
    <row r="283" spans="1:16" ht="12.75">
      <c r="A283" t="s">
        <v>134</v>
      </c>
      <c r="B283" t="s">
        <v>684</v>
      </c>
      <c r="C283" t="s">
        <v>705</v>
      </c>
      <c r="D283" t="s">
        <v>800</v>
      </c>
      <c r="E283" t="s">
        <v>801</v>
      </c>
      <c r="F283" t="s">
        <v>802</v>
      </c>
      <c r="G283" t="s">
        <v>803</v>
      </c>
      <c r="H283">
        <v>0</v>
      </c>
      <c r="I283">
        <v>0</v>
      </c>
      <c r="J283">
        <v>0</v>
      </c>
      <c r="K283">
        <v>0</v>
      </c>
      <c r="L283">
        <v>19682202.880000003</v>
      </c>
      <c r="M283">
        <v>51185.51</v>
      </c>
      <c r="N283">
        <v>0</v>
      </c>
      <c r="O283">
        <v>19733388.39</v>
      </c>
      <c r="P283">
        <v>0</v>
      </c>
    </row>
    <row r="284" spans="1:16" ht="12.75">
      <c r="A284" t="s">
        <v>134</v>
      </c>
      <c r="B284" t="s">
        <v>684</v>
      </c>
      <c r="C284" t="s">
        <v>705</v>
      </c>
      <c r="D284" t="s">
        <v>800</v>
      </c>
      <c r="E284" t="s">
        <v>801</v>
      </c>
      <c r="F284" t="s">
        <v>804</v>
      </c>
      <c r="G284" t="s">
        <v>805</v>
      </c>
      <c r="H284">
        <v>0</v>
      </c>
      <c r="I284">
        <v>158254.44</v>
      </c>
      <c r="J284">
        <v>0</v>
      </c>
      <c r="K284">
        <v>158254.44</v>
      </c>
      <c r="L284">
        <v>33749443.63</v>
      </c>
      <c r="M284">
        <v>1006925.36</v>
      </c>
      <c r="N284">
        <v>0</v>
      </c>
      <c r="O284">
        <v>34756368.99</v>
      </c>
      <c r="P284">
        <v>0</v>
      </c>
    </row>
    <row r="285" spans="1:16" ht="12.75">
      <c r="A285" t="s">
        <v>134</v>
      </c>
      <c r="B285" t="s">
        <v>684</v>
      </c>
      <c r="C285" t="s">
        <v>705</v>
      </c>
      <c r="D285" t="s">
        <v>800</v>
      </c>
      <c r="E285" t="s">
        <v>801</v>
      </c>
      <c r="F285" t="s">
        <v>806</v>
      </c>
      <c r="G285" t="s">
        <v>807</v>
      </c>
      <c r="H285">
        <v>0</v>
      </c>
      <c r="I285">
        <v>221295.6</v>
      </c>
      <c r="J285">
        <v>0</v>
      </c>
      <c r="K285">
        <v>221295.6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2.75">
      <c r="A286" t="s">
        <v>134</v>
      </c>
      <c r="B286" t="s">
        <v>684</v>
      </c>
      <c r="C286" t="s">
        <v>705</v>
      </c>
      <c r="D286" t="s">
        <v>800</v>
      </c>
      <c r="E286" t="s">
        <v>801</v>
      </c>
      <c r="F286" t="s">
        <v>808</v>
      </c>
      <c r="G286" t="s">
        <v>809</v>
      </c>
      <c r="H286">
        <v>0</v>
      </c>
      <c r="I286">
        <v>0</v>
      </c>
      <c r="J286">
        <v>0</v>
      </c>
      <c r="K286">
        <v>0</v>
      </c>
      <c r="L286">
        <v>883494.5</v>
      </c>
      <c r="M286">
        <v>0</v>
      </c>
      <c r="N286">
        <v>0</v>
      </c>
      <c r="O286">
        <v>883494.5</v>
      </c>
      <c r="P286">
        <v>0</v>
      </c>
    </row>
    <row r="287" spans="1:16" ht="12.75">
      <c r="A287" t="s">
        <v>134</v>
      </c>
      <c r="B287" t="s">
        <v>684</v>
      </c>
      <c r="C287" t="s">
        <v>810</v>
      </c>
      <c r="D287" t="s">
        <v>811</v>
      </c>
      <c r="E287" t="s">
        <v>812</v>
      </c>
      <c r="F287" t="s">
        <v>812</v>
      </c>
      <c r="G287" t="s">
        <v>813</v>
      </c>
      <c r="H287">
        <v>0</v>
      </c>
      <c r="I287">
        <v>0</v>
      </c>
      <c r="J287">
        <v>0</v>
      </c>
      <c r="K287">
        <v>0</v>
      </c>
      <c r="L287">
        <v>265807.81</v>
      </c>
      <c r="M287">
        <v>0</v>
      </c>
      <c r="N287">
        <v>0</v>
      </c>
      <c r="O287">
        <v>265807.81</v>
      </c>
      <c r="P287">
        <v>0</v>
      </c>
    </row>
    <row r="288" spans="1:16" ht="12.75">
      <c r="A288" t="s">
        <v>134</v>
      </c>
      <c r="B288" t="s">
        <v>684</v>
      </c>
      <c r="C288" t="s">
        <v>810</v>
      </c>
      <c r="D288" t="s">
        <v>814</v>
      </c>
      <c r="E288" t="s">
        <v>815</v>
      </c>
      <c r="F288" t="s">
        <v>815</v>
      </c>
      <c r="G288" t="s">
        <v>816</v>
      </c>
      <c r="H288">
        <v>0</v>
      </c>
      <c r="I288">
        <v>0</v>
      </c>
      <c r="J288">
        <v>0</v>
      </c>
      <c r="K288">
        <v>0</v>
      </c>
      <c r="L288">
        <v>571038.92</v>
      </c>
      <c r="M288">
        <v>0</v>
      </c>
      <c r="N288">
        <v>0</v>
      </c>
      <c r="O288">
        <v>571038.92</v>
      </c>
      <c r="P288">
        <v>0</v>
      </c>
    </row>
    <row r="289" spans="1:16" ht="12.75">
      <c r="A289" t="s">
        <v>134</v>
      </c>
      <c r="B289" t="s">
        <v>684</v>
      </c>
      <c r="C289" t="s">
        <v>817</v>
      </c>
      <c r="D289" t="s">
        <v>818</v>
      </c>
      <c r="E289" t="s">
        <v>819</v>
      </c>
      <c r="F289" t="s">
        <v>819</v>
      </c>
      <c r="G289" t="s">
        <v>820</v>
      </c>
      <c r="H289">
        <v>0</v>
      </c>
      <c r="I289">
        <v>0</v>
      </c>
      <c r="J289">
        <v>0</v>
      </c>
      <c r="K289">
        <v>0</v>
      </c>
      <c r="L289">
        <v>356756.85</v>
      </c>
      <c r="M289">
        <v>0</v>
      </c>
      <c r="N289">
        <v>0</v>
      </c>
      <c r="O289">
        <v>356756.85</v>
      </c>
      <c r="P289">
        <v>0</v>
      </c>
    </row>
    <row r="290" spans="1:16" ht="12.75">
      <c r="A290" t="s">
        <v>134</v>
      </c>
      <c r="B290" t="s">
        <v>684</v>
      </c>
      <c r="C290" t="s">
        <v>817</v>
      </c>
      <c r="D290" t="s">
        <v>818</v>
      </c>
      <c r="E290" t="s">
        <v>821</v>
      </c>
      <c r="F290" t="s">
        <v>821</v>
      </c>
      <c r="G290" t="s">
        <v>822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2.75">
      <c r="A291" t="s">
        <v>134</v>
      </c>
      <c r="B291" t="s">
        <v>684</v>
      </c>
      <c r="C291" t="s">
        <v>817</v>
      </c>
      <c r="D291" t="s">
        <v>823</v>
      </c>
      <c r="E291" t="s">
        <v>824</v>
      </c>
      <c r="F291" t="s">
        <v>824</v>
      </c>
      <c r="G291" t="s">
        <v>825</v>
      </c>
      <c r="H291">
        <v>0</v>
      </c>
      <c r="I291">
        <v>299153.29</v>
      </c>
      <c r="J291">
        <v>60400.53</v>
      </c>
      <c r="K291">
        <v>238752.76</v>
      </c>
      <c r="L291">
        <v>92635.53</v>
      </c>
      <c r="M291">
        <v>10674419.54</v>
      </c>
      <c r="N291">
        <v>0</v>
      </c>
      <c r="O291">
        <v>10767055.07</v>
      </c>
      <c r="P291">
        <v>0</v>
      </c>
    </row>
    <row r="292" spans="1:16" ht="12.75">
      <c r="A292" t="s">
        <v>134</v>
      </c>
      <c r="B292" t="s">
        <v>684</v>
      </c>
      <c r="C292" t="s">
        <v>817</v>
      </c>
      <c r="D292" t="s">
        <v>823</v>
      </c>
      <c r="E292" t="s">
        <v>826</v>
      </c>
      <c r="F292" t="s">
        <v>826</v>
      </c>
      <c r="G292" t="s">
        <v>827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ht="12.75">
      <c r="A293" t="s">
        <v>134</v>
      </c>
      <c r="B293" t="s">
        <v>684</v>
      </c>
      <c r="C293" t="s">
        <v>817</v>
      </c>
      <c r="D293" t="s">
        <v>828</v>
      </c>
      <c r="E293" t="s">
        <v>829</v>
      </c>
      <c r="F293" t="s">
        <v>829</v>
      </c>
      <c r="G293" t="s">
        <v>830</v>
      </c>
      <c r="H293">
        <v>0</v>
      </c>
      <c r="I293">
        <v>789425.34</v>
      </c>
      <c r="J293">
        <v>0</v>
      </c>
      <c r="K293">
        <v>789425.34</v>
      </c>
      <c r="L293">
        <v>115416450.16</v>
      </c>
      <c r="M293">
        <v>10098687.38</v>
      </c>
      <c r="N293">
        <v>10737737.99</v>
      </c>
      <c r="O293">
        <v>114777399.55</v>
      </c>
      <c r="P293">
        <v>0</v>
      </c>
    </row>
    <row r="294" spans="1:16" ht="12.75">
      <c r="A294" t="s">
        <v>134</v>
      </c>
      <c r="B294" t="s">
        <v>684</v>
      </c>
      <c r="C294" t="s">
        <v>817</v>
      </c>
      <c r="D294" t="s">
        <v>831</v>
      </c>
      <c r="E294" t="s">
        <v>832</v>
      </c>
      <c r="F294" t="s">
        <v>833</v>
      </c>
      <c r="G294" t="s">
        <v>834</v>
      </c>
      <c r="H294">
        <v>0</v>
      </c>
      <c r="I294">
        <v>0</v>
      </c>
      <c r="J294">
        <v>0</v>
      </c>
      <c r="K294">
        <v>0</v>
      </c>
      <c r="L294">
        <v>8054584.44</v>
      </c>
      <c r="M294">
        <v>0</v>
      </c>
      <c r="N294">
        <v>0</v>
      </c>
      <c r="O294">
        <v>8054584.44</v>
      </c>
      <c r="P294">
        <v>0</v>
      </c>
    </row>
    <row r="295" spans="1:16" ht="12.75">
      <c r="A295" t="s">
        <v>134</v>
      </c>
      <c r="B295" t="s">
        <v>684</v>
      </c>
      <c r="C295" t="s">
        <v>817</v>
      </c>
      <c r="D295" t="s">
        <v>831</v>
      </c>
      <c r="E295" t="s">
        <v>832</v>
      </c>
      <c r="F295" t="s">
        <v>835</v>
      </c>
      <c r="G295" t="s">
        <v>836</v>
      </c>
      <c r="H295">
        <v>0</v>
      </c>
      <c r="I295">
        <v>0</v>
      </c>
      <c r="J295">
        <v>0</v>
      </c>
      <c r="K295">
        <v>0</v>
      </c>
      <c r="L295">
        <v>145937.99</v>
      </c>
      <c r="M295">
        <v>0</v>
      </c>
      <c r="N295">
        <v>0</v>
      </c>
      <c r="O295">
        <v>145937.99</v>
      </c>
      <c r="P295">
        <v>0</v>
      </c>
    </row>
    <row r="296" spans="1:16" ht="12.75">
      <c r="A296" t="s">
        <v>134</v>
      </c>
      <c r="B296" t="s">
        <v>684</v>
      </c>
      <c r="C296" t="s">
        <v>817</v>
      </c>
      <c r="D296" t="s">
        <v>837</v>
      </c>
      <c r="E296" t="s">
        <v>838</v>
      </c>
      <c r="F296" t="s">
        <v>838</v>
      </c>
      <c r="G296" t="s">
        <v>839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2.75">
      <c r="A297" t="s">
        <v>134</v>
      </c>
      <c r="B297" t="s">
        <v>684</v>
      </c>
      <c r="C297" t="s">
        <v>817</v>
      </c>
      <c r="D297" t="s">
        <v>840</v>
      </c>
      <c r="E297" t="s">
        <v>841</v>
      </c>
      <c r="F297" t="s">
        <v>841</v>
      </c>
      <c r="G297" t="s">
        <v>842</v>
      </c>
      <c r="H297">
        <v>0</v>
      </c>
      <c r="I297">
        <v>0</v>
      </c>
      <c r="J297">
        <v>0</v>
      </c>
      <c r="K297">
        <v>0</v>
      </c>
      <c r="L297">
        <v>619808.31</v>
      </c>
      <c r="M297">
        <v>0</v>
      </c>
      <c r="N297">
        <v>0</v>
      </c>
      <c r="O297">
        <v>619808.31</v>
      </c>
      <c r="P297">
        <v>0</v>
      </c>
    </row>
    <row r="298" spans="1:16" ht="12.75">
      <c r="A298" t="s">
        <v>134</v>
      </c>
      <c r="B298" t="s">
        <v>684</v>
      </c>
      <c r="C298" t="s">
        <v>817</v>
      </c>
      <c r="D298" t="s">
        <v>840</v>
      </c>
      <c r="E298" t="s">
        <v>843</v>
      </c>
      <c r="F298" t="s">
        <v>843</v>
      </c>
      <c r="G298" t="s">
        <v>844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ht="12.75">
      <c r="A299" t="s">
        <v>134</v>
      </c>
      <c r="B299" t="s">
        <v>684</v>
      </c>
      <c r="C299" t="s">
        <v>845</v>
      </c>
      <c r="D299" t="s">
        <v>846</v>
      </c>
      <c r="E299" t="s">
        <v>847</v>
      </c>
      <c r="F299" t="s">
        <v>848</v>
      </c>
      <c r="G299" t="s">
        <v>849</v>
      </c>
      <c r="H299">
        <v>0</v>
      </c>
      <c r="I299">
        <v>0</v>
      </c>
      <c r="J299">
        <v>0</v>
      </c>
      <c r="K299">
        <v>0</v>
      </c>
      <c r="L299">
        <v>1934200.29</v>
      </c>
      <c r="M299">
        <v>2007948.35</v>
      </c>
      <c r="N299">
        <v>0</v>
      </c>
      <c r="O299">
        <v>3942148.64</v>
      </c>
      <c r="P299">
        <v>0</v>
      </c>
    </row>
    <row r="300" spans="1:16" ht="12.75">
      <c r="A300" t="s">
        <v>134</v>
      </c>
      <c r="B300" t="s">
        <v>684</v>
      </c>
      <c r="C300" t="s">
        <v>845</v>
      </c>
      <c r="D300" t="s">
        <v>846</v>
      </c>
      <c r="E300" t="s">
        <v>847</v>
      </c>
      <c r="F300" t="s">
        <v>850</v>
      </c>
      <c r="G300" t="s">
        <v>851</v>
      </c>
      <c r="H300">
        <v>0</v>
      </c>
      <c r="I300">
        <v>0</v>
      </c>
      <c r="J300">
        <v>0</v>
      </c>
      <c r="K300">
        <v>0</v>
      </c>
      <c r="L300">
        <v>4436776.42</v>
      </c>
      <c r="M300">
        <v>16046348.79</v>
      </c>
      <c r="N300">
        <v>0</v>
      </c>
      <c r="O300">
        <v>20483125.21</v>
      </c>
      <c r="P300">
        <v>0</v>
      </c>
    </row>
    <row r="301" spans="1:16" ht="12.75">
      <c r="A301" t="s">
        <v>134</v>
      </c>
      <c r="B301" t="s">
        <v>684</v>
      </c>
      <c r="C301" t="s">
        <v>845</v>
      </c>
      <c r="D301" t="s">
        <v>846</v>
      </c>
      <c r="E301" t="s">
        <v>852</v>
      </c>
      <c r="F301" t="s">
        <v>852</v>
      </c>
      <c r="G301" t="s">
        <v>853</v>
      </c>
      <c r="H301">
        <v>0</v>
      </c>
      <c r="I301">
        <v>0</v>
      </c>
      <c r="J301">
        <v>0</v>
      </c>
      <c r="K301">
        <v>0</v>
      </c>
      <c r="L301">
        <v>42762130.84</v>
      </c>
      <c r="M301">
        <v>0</v>
      </c>
      <c r="N301">
        <v>0</v>
      </c>
      <c r="O301">
        <v>42762130.84</v>
      </c>
      <c r="P301">
        <v>0</v>
      </c>
    </row>
    <row r="302" spans="1:16" ht="12.75">
      <c r="A302" t="s">
        <v>134</v>
      </c>
      <c r="B302" t="s">
        <v>684</v>
      </c>
      <c r="C302" t="s">
        <v>845</v>
      </c>
      <c r="D302" t="s">
        <v>846</v>
      </c>
      <c r="E302" t="s">
        <v>854</v>
      </c>
      <c r="F302" t="s">
        <v>854</v>
      </c>
      <c r="G302" t="s">
        <v>855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</row>
    <row r="303" spans="1:16" ht="12.75">
      <c r="A303" t="s">
        <v>134</v>
      </c>
      <c r="B303" t="s">
        <v>684</v>
      </c>
      <c r="C303" t="s">
        <v>845</v>
      </c>
      <c r="D303" t="s">
        <v>846</v>
      </c>
      <c r="E303" t="s">
        <v>856</v>
      </c>
      <c r="F303" t="s">
        <v>856</v>
      </c>
      <c r="G303" t="s">
        <v>857</v>
      </c>
      <c r="H303">
        <v>0</v>
      </c>
      <c r="I303">
        <v>0</v>
      </c>
      <c r="J303">
        <v>0</v>
      </c>
      <c r="K303">
        <v>0</v>
      </c>
      <c r="L303">
        <v>81940559.36</v>
      </c>
      <c r="M303">
        <v>1488432.72</v>
      </c>
      <c r="N303">
        <v>200000</v>
      </c>
      <c r="O303">
        <v>83228992.08</v>
      </c>
      <c r="P303">
        <v>0</v>
      </c>
    </row>
    <row r="304" spans="1:16" ht="12.75">
      <c r="A304" t="s">
        <v>134</v>
      </c>
      <c r="B304" t="s">
        <v>684</v>
      </c>
      <c r="C304" t="s">
        <v>858</v>
      </c>
      <c r="D304" t="s">
        <v>859</v>
      </c>
      <c r="E304" t="s">
        <v>860</v>
      </c>
      <c r="F304" t="s">
        <v>860</v>
      </c>
      <c r="G304" t="s">
        <v>861</v>
      </c>
      <c r="H304">
        <v>0</v>
      </c>
      <c r="I304">
        <v>0</v>
      </c>
      <c r="J304">
        <v>0</v>
      </c>
      <c r="K304">
        <v>0</v>
      </c>
      <c r="L304">
        <v>222.37</v>
      </c>
      <c r="M304">
        <v>0</v>
      </c>
      <c r="N304">
        <v>0</v>
      </c>
      <c r="O304">
        <v>222.37</v>
      </c>
      <c r="P304">
        <v>0</v>
      </c>
    </row>
    <row r="305" spans="1:16" ht="12.75">
      <c r="A305" t="s">
        <v>134</v>
      </c>
      <c r="B305" t="s">
        <v>684</v>
      </c>
      <c r="C305" t="s">
        <v>858</v>
      </c>
      <c r="D305" t="s">
        <v>862</v>
      </c>
      <c r="E305" t="s">
        <v>863</v>
      </c>
      <c r="F305" t="s">
        <v>864</v>
      </c>
      <c r="G305" t="s">
        <v>865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ht="12.75">
      <c r="A306" t="s">
        <v>134</v>
      </c>
      <c r="B306" t="s">
        <v>684</v>
      </c>
      <c r="C306" t="s">
        <v>858</v>
      </c>
      <c r="D306" t="s">
        <v>862</v>
      </c>
      <c r="E306" t="s">
        <v>863</v>
      </c>
      <c r="F306" t="s">
        <v>866</v>
      </c>
      <c r="G306" t="s">
        <v>867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2.75">
      <c r="A307" t="s">
        <v>134</v>
      </c>
      <c r="B307" t="s">
        <v>684</v>
      </c>
      <c r="C307" t="s">
        <v>858</v>
      </c>
      <c r="D307" t="s">
        <v>862</v>
      </c>
      <c r="E307" t="s">
        <v>863</v>
      </c>
      <c r="F307" t="s">
        <v>868</v>
      </c>
      <c r="G307" t="s">
        <v>869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ht="12.75">
      <c r="A308" t="s">
        <v>134</v>
      </c>
      <c r="B308" t="s">
        <v>684</v>
      </c>
      <c r="C308" t="s">
        <v>858</v>
      </c>
      <c r="D308" t="s">
        <v>862</v>
      </c>
      <c r="E308" t="s">
        <v>863</v>
      </c>
      <c r="F308" t="s">
        <v>870</v>
      </c>
      <c r="G308" t="s">
        <v>871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2.75">
      <c r="A309" t="s">
        <v>134</v>
      </c>
      <c r="B309" t="s">
        <v>684</v>
      </c>
      <c r="C309" t="s">
        <v>858</v>
      </c>
      <c r="D309" t="s">
        <v>862</v>
      </c>
      <c r="E309" t="s">
        <v>863</v>
      </c>
      <c r="F309" t="s">
        <v>872</v>
      </c>
      <c r="G309" t="s">
        <v>873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2.75">
      <c r="A310" t="s">
        <v>134</v>
      </c>
      <c r="B310" t="s">
        <v>684</v>
      </c>
      <c r="C310" t="s">
        <v>858</v>
      </c>
      <c r="D310" t="s">
        <v>862</v>
      </c>
      <c r="E310" t="s">
        <v>863</v>
      </c>
      <c r="F310" t="s">
        <v>874</v>
      </c>
      <c r="G310" t="s">
        <v>875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2.75">
      <c r="A311" t="s">
        <v>134</v>
      </c>
      <c r="B311" t="s">
        <v>684</v>
      </c>
      <c r="C311" t="s">
        <v>858</v>
      </c>
      <c r="D311" t="s">
        <v>862</v>
      </c>
      <c r="E311" t="s">
        <v>876</v>
      </c>
      <c r="F311" t="s">
        <v>877</v>
      </c>
      <c r="G311" t="s">
        <v>878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2.75">
      <c r="A312" t="s">
        <v>134</v>
      </c>
      <c r="B312" t="s">
        <v>684</v>
      </c>
      <c r="C312" t="s">
        <v>858</v>
      </c>
      <c r="D312" t="s">
        <v>862</v>
      </c>
      <c r="E312" t="s">
        <v>876</v>
      </c>
      <c r="F312" t="s">
        <v>879</v>
      </c>
      <c r="G312" t="s">
        <v>880</v>
      </c>
      <c r="H312">
        <v>0</v>
      </c>
      <c r="I312">
        <v>77131289.72</v>
      </c>
      <c r="J312">
        <v>66677427.74</v>
      </c>
      <c r="K312">
        <v>10453861.98</v>
      </c>
      <c r="L312">
        <v>25360033.47</v>
      </c>
      <c r="M312">
        <v>385783576.87</v>
      </c>
      <c r="N312">
        <v>273263624.32</v>
      </c>
      <c r="O312">
        <v>137879986.02</v>
      </c>
      <c r="P312">
        <v>0</v>
      </c>
    </row>
    <row r="313" spans="1:16" ht="12.75">
      <c r="A313" t="s">
        <v>134</v>
      </c>
      <c r="B313" t="s">
        <v>684</v>
      </c>
      <c r="C313" t="s">
        <v>858</v>
      </c>
      <c r="D313" t="s">
        <v>862</v>
      </c>
      <c r="E313" t="s">
        <v>881</v>
      </c>
      <c r="F313" t="s">
        <v>881</v>
      </c>
      <c r="G313" t="s">
        <v>882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2.75">
      <c r="A314" t="s">
        <v>134</v>
      </c>
      <c r="B314" t="s">
        <v>684</v>
      </c>
      <c r="C314" t="s">
        <v>858</v>
      </c>
      <c r="D314" t="s">
        <v>883</v>
      </c>
      <c r="E314" t="s">
        <v>884</v>
      </c>
      <c r="F314" t="s">
        <v>884</v>
      </c>
      <c r="G314" t="s">
        <v>885</v>
      </c>
      <c r="H314">
        <v>0</v>
      </c>
      <c r="I314">
        <v>62700</v>
      </c>
      <c r="J314">
        <v>167514</v>
      </c>
      <c r="K314">
        <v>-104814</v>
      </c>
      <c r="L314">
        <v>322940.8</v>
      </c>
      <c r="M314">
        <v>213566</v>
      </c>
      <c r="N314">
        <v>201279</v>
      </c>
      <c r="O314">
        <v>335227.8</v>
      </c>
      <c r="P314">
        <v>0</v>
      </c>
    </row>
    <row r="315" spans="1:16" ht="12.75">
      <c r="A315" t="s">
        <v>134</v>
      </c>
      <c r="B315" t="s">
        <v>684</v>
      </c>
      <c r="C315" t="s">
        <v>886</v>
      </c>
      <c r="D315" t="s">
        <v>887</v>
      </c>
      <c r="E315" t="s">
        <v>888</v>
      </c>
      <c r="F315" t="s">
        <v>888</v>
      </c>
      <c r="G315" t="s">
        <v>889</v>
      </c>
      <c r="H315">
        <v>0</v>
      </c>
      <c r="I315">
        <v>0</v>
      </c>
      <c r="J315">
        <v>0</v>
      </c>
      <c r="K315">
        <v>0</v>
      </c>
      <c r="L315">
        <v>-36437916.47</v>
      </c>
      <c r="M315">
        <v>0</v>
      </c>
      <c r="N315">
        <v>600919.51</v>
      </c>
      <c r="O315">
        <v>-37038835.98</v>
      </c>
      <c r="P315">
        <v>0</v>
      </c>
    </row>
    <row r="316" spans="1:16" ht="12.75">
      <c r="A316" t="s">
        <v>134</v>
      </c>
      <c r="B316" t="s">
        <v>684</v>
      </c>
      <c r="C316" t="s">
        <v>886</v>
      </c>
      <c r="D316" t="s">
        <v>887</v>
      </c>
      <c r="E316" t="s">
        <v>890</v>
      </c>
      <c r="F316" t="s">
        <v>890</v>
      </c>
      <c r="G316" t="s">
        <v>891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2.75">
      <c r="A317" t="s">
        <v>134</v>
      </c>
      <c r="B317" t="s">
        <v>684</v>
      </c>
      <c r="C317" t="s">
        <v>886</v>
      </c>
      <c r="D317" t="s">
        <v>887</v>
      </c>
      <c r="E317" t="s">
        <v>892</v>
      </c>
      <c r="F317" t="s">
        <v>892</v>
      </c>
      <c r="G317" t="s">
        <v>893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2.75">
      <c r="A318" t="s">
        <v>134</v>
      </c>
      <c r="B318" t="s">
        <v>684</v>
      </c>
      <c r="C318" t="s">
        <v>886</v>
      </c>
      <c r="D318" t="s">
        <v>887</v>
      </c>
      <c r="E318" t="s">
        <v>894</v>
      </c>
      <c r="F318" t="s">
        <v>894</v>
      </c>
      <c r="G318" t="s">
        <v>895</v>
      </c>
      <c r="H318">
        <v>0</v>
      </c>
      <c r="I318">
        <v>0</v>
      </c>
      <c r="J318">
        <v>0</v>
      </c>
      <c r="K318">
        <v>0</v>
      </c>
      <c r="L318">
        <v>-232073121.33</v>
      </c>
      <c r="M318">
        <v>0</v>
      </c>
      <c r="N318">
        <v>11559511.77</v>
      </c>
      <c r="O318">
        <v>-243632633.1</v>
      </c>
      <c r="P318">
        <v>0</v>
      </c>
    </row>
    <row r="319" spans="1:16" ht="12.75">
      <c r="A319" t="s">
        <v>134</v>
      </c>
      <c r="B319" t="s">
        <v>684</v>
      </c>
      <c r="C319" t="s">
        <v>886</v>
      </c>
      <c r="D319" t="s">
        <v>887</v>
      </c>
      <c r="E319" t="s">
        <v>896</v>
      </c>
      <c r="F319" t="s">
        <v>896</v>
      </c>
      <c r="G319" t="s">
        <v>897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2.75">
      <c r="A320" t="s">
        <v>134</v>
      </c>
      <c r="B320" t="s">
        <v>684</v>
      </c>
      <c r="C320" t="s">
        <v>886</v>
      </c>
      <c r="D320" t="s">
        <v>887</v>
      </c>
      <c r="E320" t="s">
        <v>898</v>
      </c>
      <c r="F320" t="s">
        <v>898</v>
      </c>
      <c r="G320" t="s">
        <v>899</v>
      </c>
      <c r="H320">
        <v>0</v>
      </c>
      <c r="I320">
        <v>0</v>
      </c>
      <c r="J320">
        <v>0</v>
      </c>
      <c r="K320">
        <v>0</v>
      </c>
      <c r="L320">
        <v>-997545.36</v>
      </c>
      <c r="M320">
        <v>0</v>
      </c>
      <c r="N320">
        <v>13025.57</v>
      </c>
      <c r="O320">
        <v>-1010570.93</v>
      </c>
      <c r="P320">
        <v>0</v>
      </c>
    </row>
    <row r="321" spans="1:16" ht="12.75">
      <c r="A321" t="s">
        <v>134</v>
      </c>
      <c r="B321" t="s">
        <v>684</v>
      </c>
      <c r="C321" t="s">
        <v>886</v>
      </c>
      <c r="D321" t="s">
        <v>900</v>
      </c>
      <c r="E321" t="s">
        <v>901</v>
      </c>
      <c r="F321" t="s">
        <v>901</v>
      </c>
      <c r="G321" t="s">
        <v>902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2.75">
      <c r="A322" t="s">
        <v>134</v>
      </c>
      <c r="B322" t="s">
        <v>684</v>
      </c>
      <c r="C322" t="s">
        <v>886</v>
      </c>
      <c r="D322" t="s">
        <v>900</v>
      </c>
      <c r="E322" t="s">
        <v>903</v>
      </c>
      <c r="F322" t="s">
        <v>904</v>
      </c>
      <c r="G322" t="s">
        <v>905</v>
      </c>
      <c r="H322">
        <v>0</v>
      </c>
      <c r="I322">
        <v>0</v>
      </c>
      <c r="J322">
        <v>0</v>
      </c>
      <c r="K322">
        <v>0</v>
      </c>
      <c r="L322">
        <v>-15399520.879999999</v>
      </c>
      <c r="M322">
        <v>0</v>
      </c>
      <c r="N322">
        <v>933120.79</v>
      </c>
      <c r="O322">
        <v>-16332641.67</v>
      </c>
      <c r="P322">
        <v>0</v>
      </c>
    </row>
    <row r="323" spans="1:16" ht="12.75">
      <c r="A323" t="s">
        <v>134</v>
      </c>
      <c r="B323" t="s">
        <v>684</v>
      </c>
      <c r="C323" t="s">
        <v>886</v>
      </c>
      <c r="D323" t="s">
        <v>900</v>
      </c>
      <c r="E323" t="s">
        <v>903</v>
      </c>
      <c r="F323" t="s">
        <v>906</v>
      </c>
      <c r="G323" t="s">
        <v>907</v>
      </c>
      <c r="H323">
        <v>0</v>
      </c>
      <c r="I323">
        <v>0</v>
      </c>
      <c r="J323">
        <v>0</v>
      </c>
      <c r="K323">
        <v>0</v>
      </c>
      <c r="L323">
        <v>-55382094.97</v>
      </c>
      <c r="M323">
        <v>0</v>
      </c>
      <c r="N323">
        <v>3244631.48</v>
      </c>
      <c r="O323">
        <v>-58626726.45</v>
      </c>
      <c r="P323">
        <v>0</v>
      </c>
    </row>
    <row r="324" spans="1:16" ht="12.75">
      <c r="A324" t="s">
        <v>134</v>
      </c>
      <c r="B324" t="s">
        <v>684</v>
      </c>
      <c r="C324" t="s">
        <v>886</v>
      </c>
      <c r="D324" t="s">
        <v>900</v>
      </c>
      <c r="E324" t="s">
        <v>903</v>
      </c>
      <c r="F324" t="s">
        <v>908</v>
      </c>
      <c r="G324" t="s">
        <v>909</v>
      </c>
      <c r="H324">
        <v>0</v>
      </c>
      <c r="I324">
        <v>0</v>
      </c>
      <c r="J324">
        <v>0</v>
      </c>
      <c r="K324">
        <v>0</v>
      </c>
      <c r="L324">
        <v>-4421242.86</v>
      </c>
      <c r="M324">
        <v>0</v>
      </c>
      <c r="N324">
        <v>252144</v>
      </c>
      <c r="O324">
        <v>-4673386.86</v>
      </c>
      <c r="P324">
        <v>0</v>
      </c>
    </row>
    <row r="325" spans="1:16" ht="12.75">
      <c r="A325" t="s">
        <v>134</v>
      </c>
      <c r="B325" t="s">
        <v>684</v>
      </c>
      <c r="C325" t="s">
        <v>886</v>
      </c>
      <c r="D325" t="s">
        <v>900</v>
      </c>
      <c r="E325" t="s">
        <v>903</v>
      </c>
      <c r="F325" t="s">
        <v>910</v>
      </c>
      <c r="G325" t="s">
        <v>911</v>
      </c>
      <c r="H325">
        <v>0</v>
      </c>
      <c r="I325">
        <v>0</v>
      </c>
      <c r="J325">
        <v>0</v>
      </c>
      <c r="K325">
        <v>0</v>
      </c>
      <c r="L325">
        <v>-4616265.75</v>
      </c>
      <c r="M325">
        <v>0</v>
      </c>
      <c r="N325">
        <v>239687.56</v>
      </c>
      <c r="O325">
        <v>-4855953.31</v>
      </c>
      <c r="P325">
        <v>0</v>
      </c>
    </row>
    <row r="326" spans="1:16" ht="12.75">
      <c r="A326" t="s">
        <v>134</v>
      </c>
      <c r="B326" t="s">
        <v>684</v>
      </c>
      <c r="C326" t="s">
        <v>886</v>
      </c>
      <c r="D326" t="s">
        <v>900</v>
      </c>
      <c r="E326" t="s">
        <v>903</v>
      </c>
      <c r="F326" t="s">
        <v>912</v>
      </c>
      <c r="G326" t="s">
        <v>913</v>
      </c>
      <c r="H326">
        <v>0</v>
      </c>
      <c r="I326">
        <v>0</v>
      </c>
      <c r="J326">
        <v>0</v>
      </c>
      <c r="K326">
        <v>0</v>
      </c>
      <c r="L326">
        <v>-7473042.83</v>
      </c>
      <c r="M326">
        <v>0</v>
      </c>
      <c r="N326">
        <v>326805.1</v>
      </c>
      <c r="O326">
        <v>-7799847.93</v>
      </c>
      <c r="P326">
        <v>0</v>
      </c>
    </row>
    <row r="327" spans="1:16" ht="12.75">
      <c r="A327" t="s">
        <v>134</v>
      </c>
      <c r="B327" t="s">
        <v>684</v>
      </c>
      <c r="C327" t="s">
        <v>886</v>
      </c>
      <c r="D327" t="s">
        <v>900</v>
      </c>
      <c r="E327" t="s">
        <v>903</v>
      </c>
      <c r="F327" t="s">
        <v>914</v>
      </c>
      <c r="G327" t="s">
        <v>915</v>
      </c>
      <c r="H327">
        <v>0</v>
      </c>
      <c r="I327">
        <v>0</v>
      </c>
      <c r="J327">
        <v>0</v>
      </c>
      <c r="K327">
        <v>0</v>
      </c>
      <c r="L327">
        <v>-10856173.53</v>
      </c>
      <c r="M327">
        <v>0</v>
      </c>
      <c r="N327">
        <v>409042.42</v>
      </c>
      <c r="O327">
        <v>-11265215.95</v>
      </c>
      <c r="P327">
        <v>0</v>
      </c>
    </row>
    <row r="328" spans="1:16" ht="12.75">
      <c r="A328" t="s">
        <v>134</v>
      </c>
      <c r="B328" t="s">
        <v>684</v>
      </c>
      <c r="C328" t="s">
        <v>886</v>
      </c>
      <c r="D328" t="s">
        <v>900</v>
      </c>
      <c r="E328" t="s">
        <v>903</v>
      </c>
      <c r="F328" t="s">
        <v>916</v>
      </c>
      <c r="G328" t="s">
        <v>917</v>
      </c>
      <c r="H328">
        <v>0</v>
      </c>
      <c r="I328">
        <v>95751.78</v>
      </c>
      <c r="J328">
        <v>0</v>
      </c>
      <c r="K328">
        <v>95751.78</v>
      </c>
      <c r="L328">
        <v>-38678905.12</v>
      </c>
      <c r="M328">
        <v>0</v>
      </c>
      <c r="N328">
        <v>2359369.26</v>
      </c>
      <c r="O328">
        <v>-41038274.38</v>
      </c>
      <c r="P328">
        <v>0</v>
      </c>
    </row>
    <row r="329" spans="1:16" ht="12.75">
      <c r="A329" t="s">
        <v>134</v>
      </c>
      <c r="B329" t="s">
        <v>684</v>
      </c>
      <c r="C329" t="s">
        <v>886</v>
      </c>
      <c r="D329" t="s">
        <v>900</v>
      </c>
      <c r="E329" t="s">
        <v>903</v>
      </c>
      <c r="F329" t="s">
        <v>918</v>
      </c>
      <c r="G329" t="s">
        <v>919</v>
      </c>
      <c r="H329">
        <v>0</v>
      </c>
      <c r="I329">
        <v>0</v>
      </c>
      <c r="J329">
        <v>0</v>
      </c>
      <c r="K329">
        <v>0</v>
      </c>
      <c r="L329">
        <v>-4147427.39</v>
      </c>
      <c r="M329">
        <v>0</v>
      </c>
      <c r="N329">
        <v>138133.77</v>
      </c>
      <c r="O329">
        <v>-4285561.16</v>
      </c>
      <c r="P329">
        <v>0</v>
      </c>
    </row>
    <row r="330" spans="1:16" ht="12.75">
      <c r="A330" t="s">
        <v>134</v>
      </c>
      <c r="B330" t="s">
        <v>684</v>
      </c>
      <c r="C330" t="s">
        <v>886</v>
      </c>
      <c r="D330" t="s">
        <v>900</v>
      </c>
      <c r="E330" t="s">
        <v>903</v>
      </c>
      <c r="F330" t="s">
        <v>920</v>
      </c>
      <c r="G330" t="s">
        <v>921</v>
      </c>
      <c r="H330">
        <v>0</v>
      </c>
      <c r="I330">
        <v>0</v>
      </c>
      <c r="J330">
        <v>0</v>
      </c>
      <c r="K330">
        <v>0</v>
      </c>
      <c r="L330">
        <v>-8686575.05</v>
      </c>
      <c r="M330">
        <v>0</v>
      </c>
      <c r="N330">
        <v>539375.38</v>
      </c>
      <c r="O330">
        <v>-9225950.43</v>
      </c>
      <c r="P330">
        <v>0</v>
      </c>
    </row>
    <row r="331" spans="1:16" ht="12.75">
      <c r="A331" t="s">
        <v>134</v>
      </c>
      <c r="B331" t="s">
        <v>684</v>
      </c>
      <c r="C331" t="s">
        <v>886</v>
      </c>
      <c r="D331" t="s">
        <v>900</v>
      </c>
      <c r="E331" t="s">
        <v>903</v>
      </c>
      <c r="F331" t="s">
        <v>922</v>
      </c>
      <c r="G331" t="s">
        <v>923</v>
      </c>
      <c r="H331">
        <v>0</v>
      </c>
      <c r="I331">
        <v>0</v>
      </c>
      <c r="J331">
        <v>0</v>
      </c>
      <c r="K331">
        <v>0</v>
      </c>
      <c r="L331">
        <v>-671467.33</v>
      </c>
      <c r="M331">
        <v>0</v>
      </c>
      <c r="N331">
        <v>25809.86</v>
      </c>
      <c r="O331">
        <v>-697277.19</v>
      </c>
      <c r="P331">
        <v>0</v>
      </c>
    </row>
    <row r="332" spans="1:16" ht="12.75">
      <c r="A332" t="s">
        <v>134</v>
      </c>
      <c r="B332" t="s">
        <v>684</v>
      </c>
      <c r="C332" t="s">
        <v>886</v>
      </c>
      <c r="D332" t="s">
        <v>900</v>
      </c>
      <c r="E332" t="s">
        <v>903</v>
      </c>
      <c r="F332" t="s">
        <v>924</v>
      </c>
      <c r="G332" t="s">
        <v>925</v>
      </c>
      <c r="H332">
        <v>0</v>
      </c>
      <c r="I332">
        <v>0</v>
      </c>
      <c r="J332">
        <v>0</v>
      </c>
      <c r="K332">
        <v>0</v>
      </c>
      <c r="L332">
        <v>-7512910.42</v>
      </c>
      <c r="M332">
        <v>0</v>
      </c>
      <c r="N332">
        <v>810303.62</v>
      </c>
      <c r="O332">
        <v>-8323214.04</v>
      </c>
      <c r="P332">
        <v>0</v>
      </c>
    </row>
    <row r="333" spans="1:16" ht="12.75">
      <c r="A333" t="s">
        <v>134</v>
      </c>
      <c r="B333" t="s">
        <v>684</v>
      </c>
      <c r="C333" t="s">
        <v>886</v>
      </c>
      <c r="D333" t="s">
        <v>900</v>
      </c>
      <c r="E333" t="s">
        <v>926</v>
      </c>
      <c r="F333" t="s">
        <v>926</v>
      </c>
      <c r="G333" t="s">
        <v>927</v>
      </c>
      <c r="H333">
        <v>0</v>
      </c>
      <c r="I333">
        <v>0</v>
      </c>
      <c r="J333">
        <v>0</v>
      </c>
      <c r="K333">
        <v>0</v>
      </c>
      <c r="L333">
        <v>-371355651.3</v>
      </c>
      <c r="M333">
        <v>0</v>
      </c>
      <c r="N333">
        <v>46752592.75</v>
      </c>
      <c r="O333">
        <v>-418108244.05</v>
      </c>
      <c r="P333">
        <v>0</v>
      </c>
    </row>
    <row r="334" spans="1:16" ht="12.75">
      <c r="A334" t="s">
        <v>134</v>
      </c>
      <c r="B334" t="s">
        <v>684</v>
      </c>
      <c r="C334" t="s">
        <v>886</v>
      </c>
      <c r="D334" t="s">
        <v>900</v>
      </c>
      <c r="E334" t="s">
        <v>928</v>
      </c>
      <c r="F334" t="s">
        <v>928</v>
      </c>
      <c r="G334" t="s">
        <v>929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</row>
    <row r="335" spans="1:16" ht="12.75">
      <c r="A335" t="s">
        <v>134</v>
      </c>
      <c r="B335" t="s">
        <v>684</v>
      </c>
      <c r="C335" t="s">
        <v>886</v>
      </c>
      <c r="D335" t="s">
        <v>900</v>
      </c>
      <c r="E335" t="s">
        <v>930</v>
      </c>
      <c r="F335" t="s">
        <v>931</v>
      </c>
      <c r="G335" t="s">
        <v>932</v>
      </c>
      <c r="H335">
        <v>0</v>
      </c>
      <c r="I335">
        <v>0</v>
      </c>
      <c r="J335">
        <v>0</v>
      </c>
      <c r="K335">
        <v>0</v>
      </c>
      <c r="L335">
        <v>-8705661.77</v>
      </c>
      <c r="M335">
        <v>0</v>
      </c>
      <c r="N335">
        <v>178390.4</v>
      </c>
      <c r="O335">
        <v>-8884052.17</v>
      </c>
      <c r="P335">
        <v>0</v>
      </c>
    </row>
    <row r="336" spans="1:16" ht="12.75">
      <c r="A336" t="s">
        <v>134</v>
      </c>
      <c r="B336" t="s">
        <v>684</v>
      </c>
      <c r="C336" t="s">
        <v>886</v>
      </c>
      <c r="D336" t="s">
        <v>900</v>
      </c>
      <c r="E336" t="s">
        <v>930</v>
      </c>
      <c r="F336" t="s">
        <v>933</v>
      </c>
      <c r="G336" t="s">
        <v>934</v>
      </c>
      <c r="H336">
        <v>0</v>
      </c>
      <c r="I336">
        <v>0</v>
      </c>
      <c r="J336">
        <v>0</v>
      </c>
      <c r="K336">
        <v>0</v>
      </c>
      <c r="L336">
        <v>-18664196.53</v>
      </c>
      <c r="M336">
        <v>0</v>
      </c>
      <c r="N336">
        <v>819403.89</v>
      </c>
      <c r="O336">
        <v>-19483600.42</v>
      </c>
      <c r="P336">
        <v>0</v>
      </c>
    </row>
    <row r="337" spans="1:16" ht="12.75">
      <c r="A337" t="s">
        <v>134</v>
      </c>
      <c r="B337" t="s">
        <v>684</v>
      </c>
      <c r="C337" t="s">
        <v>886</v>
      </c>
      <c r="D337" t="s">
        <v>900</v>
      </c>
      <c r="E337" t="s">
        <v>935</v>
      </c>
      <c r="F337" t="s">
        <v>936</v>
      </c>
      <c r="G337" t="s">
        <v>937</v>
      </c>
      <c r="H337">
        <v>0</v>
      </c>
      <c r="I337">
        <v>0</v>
      </c>
      <c r="J337">
        <v>0</v>
      </c>
      <c r="K337">
        <v>0</v>
      </c>
      <c r="L337">
        <v>-93864740.21</v>
      </c>
      <c r="M337">
        <v>0</v>
      </c>
      <c r="N337">
        <v>1142345.92</v>
      </c>
      <c r="O337">
        <v>-95007086.13</v>
      </c>
      <c r="P337">
        <v>0</v>
      </c>
    </row>
    <row r="338" spans="1:16" ht="12.75">
      <c r="A338" t="s">
        <v>134</v>
      </c>
      <c r="B338" t="s">
        <v>684</v>
      </c>
      <c r="C338" t="s">
        <v>886</v>
      </c>
      <c r="D338" t="s">
        <v>900</v>
      </c>
      <c r="E338" t="s">
        <v>935</v>
      </c>
      <c r="F338" t="s">
        <v>938</v>
      </c>
      <c r="G338" t="s">
        <v>939</v>
      </c>
      <c r="H338">
        <v>0</v>
      </c>
      <c r="I338">
        <v>0</v>
      </c>
      <c r="J338">
        <v>0</v>
      </c>
      <c r="K338">
        <v>0</v>
      </c>
      <c r="L338">
        <v>-201596.09</v>
      </c>
      <c r="M338">
        <v>0</v>
      </c>
      <c r="N338">
        <v>13558.57</v>
      </c>
      <c r="O338">
        <v>-215154.66</v>
      </c>
      <c r="P338">
        <v>0</v>
      </c>
    </row>
    <row r="339" spans="1:16" ht="12.75">
      <c r="A339" t="s">
        <v>134</v>
      </c>
      <c r="B339" t="s">
        <v>684</v>
      </c>
      <c r="C339" t="s">
        <v>886</v>
      </c>
      <c r="D339" t="s">
        <v>900</v>
      </c>
      <c r="E339" t="s">
        <v>935</v>
      </c>
      <c r="F339" t="s">
        <v>940</v>
      </c>
      <c r="G339" t="s">
        <v>941</v>
      </c>
      <c r="H339">
        <v>0</v>
      </c>
      <c r="I339">
        <v>0</v>
      </c>
      <c r="J339">
        <v>0</v>
      </c>
      <c r="K339">
        <v>0</v>
      </c>
      <c r="L339">
        <v>-13254460.75</v>
      </c>
      <c r="M339">
        <v>0</v>
      </c>
      <c r="N339">
        <v>433463.28</v>
      </c>
      <c r="O339">
        <v>-13687924.03</v>
      </c>
      <c r="P339">
        <v>0</v>
      </c>
    </row>
    <row r="340" spans="1:16" ht="12.75">
      <c r="A340" t="s">
        <v>134</v>
      </c>
      <c r="B340" t="s">
        <v>684</v>
      </c>
      <c r="C340" t="s">
        <v>886</v>
      </c>
      <c r="D340" t="s">
        <v>900</v>
      </c>
      <c r="E340" t="s">
        <v>935</v>
      </c>
      <c r="F340" t="s">
        <v>942</v>
      </c>
      <c r="G340" t="s">
        <v>943</v>
      </c>
      <c r="H340">
        <v>0</v>
      </c>
      <c r="I340">
        <v>0</v>
      </c>
      <c r="J340">
        <v>0</v>
      </c>
      <c r="K340">
        <v>0</v>
      </c>
      <c r="L340">
        <v>-4395811.68</v>
      </c>
      <c r="M340">
        <v>0</v>
      </c>
      <c r="N340">
        <v>136414.98</v>
      </c>
      <c r="O340">
        <v>-4532226.66</v>
      </c>
      <c r="P340">
        <v>0</v>
      </c>
    </row>
    <row r="341" spans="1:16" ht="12.75">
      <c r="A341" t="s">
        <v>134</v>
      </c>
      <c r="B341" t="s">
        <v>684</v>
      </c>
      <c r="C341" t="s">
        <v>886</v>
      </c>
      <c r="D341" t="s">
        <v>900</v>
      </c>
      <c r="E341" t="s">
        <v>935</v>
      </c>
      <c r="F341" t="s">
        <v>944</v>
      </c>
      <c r="G341" t="s">
        <v>945</v>
      </c>
      <c r="H341">
        <v>0</v>
      </c>
      <c r="I341">
        <v>0</v>
      </c>
      <c r="J341">
        <v>0</v>
      </c>
      <c r="K341">
        <v>0</v>
      </c>
      <c r="L341">
        <v>-8344298.39</v>
      </c>
      <c r="M341">
        <v>0</v>
      </c>
      <c r="N341">
        <v>241862.37</v>
      </c>
      <c r="O341">
        <v>-8586160.76</v>
      </c>
      <c r="P341">
        <v>0</v>
      </c>
    </row>
    <row r="342" spans="1:16" ht="12.75">
      <c r="A342" t="s">
        <v>134</v>
      </c>
      <c r="B342" t="s">
        <v>684</v>
      </c>
      <c r="C342" t="s">
        <v>886</v>
      </c>
      <c r="D342" t="s">
        <v>900</v>
      </c>
      <c r="E342" t="s">
        <v>946</v>
      </c>
      <c r="F342" t="s">
        <v>947</v>
      </c>
      <c r="G342" t="s">
        <v>948</v>
      </c>
      <c r="H342">
        <v>0</v>
      </c>
      <c r="I342">
        <v>0</v>
      </c>
      <c r="J342">
        <v>0</v>
      </c>
      <c r="K342">
        <v>0</v>
      </c>
      <c r="L342">
        <v>-30202857.7</v>
      </c>
      <c r="M342">
        <v>0</v>
      </c>
      <c r="N342">
        <v>704327.83</v>
      </c>
      <c r="O342">
        <v>-30907185.53</v>
      </c>
      <c r="P342">
        <v>0</v>
      </c>
    </row>
    <row r="343" spans="1:16" ht="12.75">
      <c r="A343" t="s">
        <v>134</v>
      </c>
      <c r="B343" t="s">
        <v>684</v>
      </c>
      <c r="C343" t="s">
        <v>886</v>
      </c>
      <c r="D343" t="s">
        <v>900</v>
      </c>
      <c r="E343" t="s">
        <v>949</v>
      </c>
      <c r="F343" t="s">
        <v>950</v>
      </c>
      <c r="G343" t="s">
        <v>951</v>
      </c>
      <c r="H343">
        <v>0</v>
      </c>
      <c r="I343">
        <v>0</v>
      </c>
      <c r="J343">
        <v>0</v>
      </c>
      <c r="K343">
        <v>0</v>
      </c>
      <c r="L343">
        <v>-17248957.05</v>
      </c>
      <c r="M343">
        <v>0</v>
      </c>
      <c r="N343">
        <v>257589.3</v>
      </c>
      <c r="O343">
        <v>-17506546.35</v>
      </c>
      <c r="P343">
        <v>0</v>
      </c>
    </row>
    <row r="344" spans="1:16" ht="12.75">
      <c r="A344" t="s">
        <v>134</v>
      </c>
      <c r="B344" t="s">
        <v>684</v>
      </c>
      <c r="C344" t="s">
        <v>886</v>
      </c>
      <c r="D344" t="s">
        <v>900</v>
      </c>
      <c r="E344" t="s">
        <v>952</v>
      </c>
      <c r="F344" t="s">
        <v>953</v>
      </c>
      <c r="G344" t="s">
        <v>954</v>
      </c>
      <c r="H344">
        <v>0</v>
      </c>
      <c r="I344">
        <v>0</v>
      </c>
      <c r="J344">
        <v>0</v>
      </c>
      <c r="K344">
        <v>0</v>
      </c>
      <c r="L344">
        <v>-2269562.72</v>
      </c>
      <c r="M344">
        <v>43548.5</v>
      </c>
      <c r="N344">
        <v>604470.2</v>
      </c>
      <c r="O344">
        <v>-2830484.42</v>
      </c>
      <c r="P344">
        <v>0</v>
      </c>
    </row>
    <row r="345" spans="1:16" ht="12.75">
      <c r="A345" t="s">
        <v>134</v>
      </c>
      <c r="B345" t="s">
        <v>684</v>
      </c>
      <c r="C345" t="s">
        <v>886</v>
      </c>
      <c r="D345" t="s">
        <v>900</v>
      </c>
      <c r="E345" t="s">
        <v>952</v>
      </c>
      <c r="F345" t="s">
        <v>955</v>
      </c>
      <c r="G345" t="s">
        <v>956</v>
      </c>
      <c r="H345">
        <v>0</v>
      </c>
      <c r="I345">
        <v>0</v>
      </c>
      <c r="J345">
        <v>0</v>
      </c>
      <c r="K345">
        <v>0</v>
      </c>
      <c r="L345">
        <v>-13500715.19</v>
      </c>
      <c r="M345">
        <v>129890.28</v>
      </c>
      <c r="N345">
        <v>852743.32</v>
      </c>
      <c r="O345">
        <v>-14223568.23</v>
      </c>
      <c r="P345">
        <v>0</v>
      </c>
    </row>
    <row r="346" spans="1:16" ht="12.75">
      <c r="A346" t="s">
        <v>134</v>
      </c>
      <c r="B346" t="s">
        <v>684</v>
      </c>
      <c r="C346" t="s">
        <v>886</v>
      </c>
      <c r="D346" t="s">
        <v>900</v>
      </c>
      <c r="E346" t="s">
        <v>952</v>
      </c>
      <c r="F346" t="s">
        <v>957</v>
      </c>
      <c r="G346" t="s">
        <v>958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2.75">
      <c r="A347" t="s">
        <v>134</v>
      </c>
      <c r="B347" t="s">
        <v>684</v>
      </c>
      <c r="C347" t="s">
        <v>886</v>
      </c>
      <c r="D347" t="s">
        <v>900</v>
      </c>
      <c r="E347" t="s">
        <v>959</v>
      </c>
      <c r="F347" t="s">
        <v>960</v>
      </c>
      <c r="G347" t="s">
        <v>961</v>
      </c>
      <c r="H347">
        <v>0</v>
      </c>
      <c r="I347">
        <v>0</v>
      </c>
      <c r="J347">
        <v>0</v>
      </c>
      <c r="K347">
        <v>0</v>
      </c>
      <c r="L347">
        <v>-18338886.52</v>
      </c>
      <c r="M347">
        <v>0</v>
      </c>
      <c r="N347">
        <v>199212.77</v>
      </c>
      <c r="O347">
        <v>-18538099.29</v>
      </c>
      <c r="P347">
        <v>0</v>
      </c>
    </row>
    <row r="348" spans="1:16" ht="12.75">
      <c r="A348" t="s">
        <v>134</v>
      </c>
      <c r="B348" t="s">
        <v>684</v>
      </c>
      <c r="C348" t="s">
        <v>886</v>
      </c>
      <c r="D348" t="s">
        <v>962</v>
      </c>
      <c r="E348" t="s">
        <v>963</v>
      </c>
      <c r="F348" t="s">
        <v>963</v>
      </c>
      <c r="G348" t="s">
        <v>964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2.75">
      <c r="A349" t="s">
        <v>134</v>
      </c>
      <c r="B349" t="s">
        <v>684</v>
      </c>
      <c r="C349" t="s">
        <v>886</v>
      </c>
      <c r="D349" t="s">
        <v>962</v>
      </c>
      <c r="E349" t="s">
        <v>965</v>
      </c>
      <c r="F349" t="s">
        <v>965</v>
      </c>
      <c r="G349" t="s">
        <v>966</v>
      </c>
      <c r="H349">
        <v>0</v>
      </c>
      <c r="I349">
        <v>0</v>
      </c>
      <c r="J349">
        <v>0</v>
      </c>
      <c r="K349">
        <v>0</v>
      </c>
      <c r="L349">
        <v>-297001.98</v>
      </c>
      <c r="M349">
        <v>0</v>
      </c>
      <c r="N349">
        <v>17131.17</v>
      </c>
      <c r="O349">
        <v>-314133.15</v>
      </c>
      <c r="P349">
        <v>0</v>
      </c>
    </row>
    <row r="350" spans="1:16" ht="12.75">
      <c r="A350" t="s">
        <v>134</v>
      </c>
      <c r="B350" t="s">
        <v>684</v>
      </c>
      <c r="C350" t="s">
        <v>967</v>
      </c>
      <c r="D350" t="s">
        <v>968</v>
      </c>
      <c r="E350" t="s">
        <v>969</v>
      </c>
      <c r="F350" t="s">
        <v>969</v>
      </c>
      <c r="G350" t="s">
        <v>970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2.75">
      <c r="A351" t="s">
        <v>134</v>
      </c>
      <c r="B351" t="s">
        <v>684</v>
      </c>
      <c r="C351" t="s">
        <v>967</v>
      </c>
      <c r="D351" t="s">
        <v>968</v>
      </c>
      <c r="E351" t="s">
        <v>971</v>
      </c>
      <c r="F351" t="s">
        <v>971</v>
      </c>
      <c r="G351" t="s">
        <v>972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2.75">
      <c r="A352" t="s">
        <v>134</v>
      </c>
      <c r="B352" t="s">
        <v>684</v>
      </c>
      <c r="C352" t="s">
        <v>967</v>
      </c>
      <c r="D352" t="s">
        <v>968</v>
      </c>
      <c r="E352" t="s">
        <v>973</v>
      </c>
      <c r="F352" t="s">
        <v>973</v>
      </c>
      <c r="G352" t="s">
        <v>974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2.75">
      <c r="A353" t="s">
        <v>134</v>
      </c>
      <c r="B353" t="s">
        <v>684</v>
      </c>
      <c r="C353" t="s">
        <v>967</v>
      </c>
      <c r="D353" t="s">
        <v>968</v>
      </c>
      <c r="E353" t="s">
        <v>975</v>
      </c>
      <c r="F353" t="s">
        <v>975</v>
      </c>
      <c r="G353" t="s">
        <v>976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2.75">
      <c r="A354" t="s">
        <v>134</v>
      </c>
      <c r="B354" t="s">
        <v>684</v>
      </c>
      <c r="C354" t="s">
        <v>967</v>
      </c>
      <c r="D354" t="s">
        <v>977</v>
      </c>
      <c r="E354" t="s">
        <v>978</v>
      </c>
      <c r="F354" t="s">
        <v>978</v>
      </c>
      <c r="G354" t="s">
        <v>979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2.75">
      <c r="A355" t="s">
        <v>134</v>
      </c>
      <c r="B355" t="s">
        <v>684</v>
      </c>
      <c r="C355" t="s">
        <v>967</v>
      </c>
      <c r="D355" t="s">
        <v>977</v>
      </c>
      <c r="E355" t="s">
        <v>980</v>
      </c>
      <c r="F355" t="s">
        <v>980</v>
      </c>
      <c r="G355" t="s">
        <v>981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2.75">
      <c r="A356" t="s">
        <v>134</v>
      </c>
      <c r="B356" t="s">
        <v>684</v>
      </c>
      <c r="C356" t="s">
        <v>967</v>
      </c>
      <c r="D356" t="s">
        <v>977</v>
      </c>
      <c r="E356" t="s">
        <v>982</v>
      </c>
      <c r="F356" t="s">
        <v>982</v>
      </c>
      <c r="G356" t="s">
        <v>983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2.75">
      <c r="A357" t="s">
        <v>134</v>
      </c>
      <c r="B357" t="s">
        <v>684</v>
      </c>
      <c r="C357" t="s">
        <v>967</v>
      </c>
      <c r="D357" t="s">
        <v>977</v>
      </c>
      <c r="E357" t="s">
        <v>984</v>
      </c>
      <c r="F357" t="s">
        <v>984</v>
      </c>
      <c r="G357" t="s">
        <v>985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2.75">
      <c r="A358" t="s">
        <v>134</v>
      </c>
      <c r="B358" t="s">
        <v>684</v>
      </c>
      <c r="C358" t="s">
        <v>967</v>
      </c>
      <c r="D358" t="s">
        <v>977</v>
      </c>
      <c r="E358" t="s">
        <v>986</v>
      </c>
      <c r="F358" t="s">
        <v>986</v>
      </c>
      <c r="G358" t="s">
        <v>987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2.75">
      <c r="A359" t="s">
        <v>134</v>
      </c>
      <c r="B359" t="s">
        <v>684</v>
      </c>
      <c r="C359" t="s">
        <v>967</v>
      </c>
      <c r="D359" t="s">
        <v>977</v>
      </c>
      <c r="E359" t="s">
        <v>988</v>
      </c>
      <c r="F359" t="s">
        <v>988</v>
      </c>
      <c r="G359" t="s">
        <v>989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2.75">
      <c r="A360" t="s">
        <v>134</v>
      </c>
      <c r="B360" t="s">
        <v>684</v>
      </c>
      <c r="C360" t="s">
        <v>967</v>
      </c>
      <c r="D360" t="s">
        <v>977</v>
      </c>
      <c r="E360" t="s">
        <v>990</v>
      </c>
      <c r="F360" t="s">
        <v>990</v>
      </c>
      <c r="G360" t="s">
        <v>991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2.75">
      <c r="A361" t="s">
        <v>134</v>
      </c>
      <c r="B361" t="s">
        <v>684</v>
      </c>
      <c r="C361" t="s">
        <v>967</v>
      </c>
      <c r="D361" t="s">
        <v>977</v>
      </c>
      <c r="E361" t="s">
        <v>992</v>
      </c>
      <c r="F361" t="s">
        <v>992</v>
      </c>
      <c r="G361" t="s">
        <v>993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2.75">
      <c r="A362" t="s">
        <v>134</v>
      </c>
      <c r="B362" t="s">
        <v>684</v>
      </c>
      <c r="C362" t="s">
        <v>967</v>
      </c>
      <c r="D362" t="s">
        <v>977</v>
      </c>
      <c r="E362" t="s">
        <v>994</v>
      </c>
      <c r="F362" t="s">
        <v>994</v>
      </c>
      <c r="G362" t="s">
        <v>995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2.75">
      <c r="A363" t="s">
        <v>134</v>
      </c>
      <c r="B363" t="s">
        <v>684</v>
      </c>
      <c r="C363" t="s">
        <v>967</v>
      </c>
      <c r="D363" t="s">
        <v>977</v>
      </c>
      <c r="E363" t="s">
        <v>996</v>
      </c>
      <c r="F363" t="s">
        <v>996</v>
      </c>
      <c r="G363" t="s">
        <v>997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spans="1:16" ht="12.75">
      <c r="A364" t="s">
        <v>134</v>
      </c>
      <c r="B364" t="s">
        <v>684</v>
      </c>
      <c r="C364" t="s">
        <v>967</v>
      </c>
      <c r="D364" t="s">
        <v>998</v>
      </c>
      <c r="E364" t="s">
        <v>999</v>
      </c>
      <c r="F364" t="s">
        <v>999</v>
      </c>
      <c r="G364" t="s">
        <v>1000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</row>
    <row r="365" spans="1:16" ht="12.75">
      <c r="A365" t="s">
        <v>134</v>
      </c>
      <c r="B365" t="s">
        <v>684</v>
      </c>
      <c r="C365" t="s">
        <v>967</v>
      </c>
      <c r="D365" t="s">
        <v>998</v>
      </c>
      <c r="E365" t="s">
        <v>1001</v>
      </c>
      <c r="F365" t="s">
        <v>1001</v>
      </c>
      <c r="G365" t="s">
        <v>1002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ht="12.75">
      <c r="A366" t="s">
        <v>134</v>
      </c>
      <c r="B366" t="s">
        <v>684</v>
      </c>
      <c r="C366" t="s">
        <v>967</v>
      </c>
      <c r="D366" t="s">
        <v>1003</v>
      </c>
      <c r="E366" t="s">
        <v>1004</v>
      </c>
      <c r="F366" t="s">
        <v>1004</v>
      </c>
      <c r="G366" t="s">
        <v>1005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ht="12.75">
      <c r="A367" t="s">
        <v>134</v>
      </c>
      <c r="B367" t="s">
        <v>684</v>
      </c>
      <c r="C367" t="s">
        <v>967</v>
      </c>
      <c r="D367" t="s">
        <v>1003</v>
      </c>
      <c r="E367" t="s">
        <v>1006</v>
      </c>
      <c r="F367" t="s">
        <v>1006</v>
      </c>
      <c r="G367" t="s">
        <v>1007</v>
      </c>
      <c r="H367">
        <v>0</v>
      </c>
      <c r="I367">
        <v>0</v>
      </c>
      <c r="J367">
        <v>0</v>
      </c>
      <c r="K367">
        <v>0</v>
      </c>
      <c r="L367">
        <v>-6152479.05</v>
      </c>
      <c r="M367">
        <v>0</v>
      </c>
      <c r="N367">
        <v>45099.75</v>
      </c>
      <c r="O367">
        <v>-6197578.8</v>
      </c>
      <c r="P367">
        <v>0</v>
      </c>
    </row>
    <row r="368" spans="1:16" ht="12.75">
      <c r="A368" t="s">
        <v>134</v>
      </c>
      <c r="B368" t="s">
        <v>684</v>
      </c>
      <c r="C368" t="s">
        <v>967</v>
      </c>
      <c r="D368" t="s">
        <v>1003</v>
      </c>
      <c r="E368" t="s">
        <v>1008</v>
      </c>
      <c r="F368" t="s">
        <v>1008</v>
      </c>
      <c r="G368" t="s">
        <v>1009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</row>
    <row r="369" spans="1:16" ht="12.75">
      <c r="A369" t="s">
        <v>134</v>
      </c>
      <c r="B369" t="s">
        <v>684</v>
      </c>
      <c r="C369" t="s">
        <v>967</v>
      </c>
      <c r="D369" t="s">
        <v>1003</v>
      </c>
      <c r="E369" t="s">
        <v>1010</v>
      </c>
      <c r="F369" t="s">
        <v>1010</v>
      </c>
      <c r="G369" t="s">
        <v>1011</v>
      </c>
      <c r="H369">
        <v>0</v>
      </c>
      <c r="I369">
        <v>0</v>
      </c>
      <c r="J369">
        <v>0</v>
      </c>
      <c r="K369">
        <v>0</v>
      </c>
      <c r="L369">
        <v>-6877254.52</v>
      </c>
      <c r="M369">
        <v>676410.45</v>
      </c>
      <c r="N369">
        <v>409910.48</v>
      </c>
      <c r="O369">
        <v>-6610754.55</v>
      </c>
      <c r="P369">
        <v>0</v>
      </c>
    </row>
    <row r="370" spans="1:16" ht="12.75">
      <c r="A370" t="s">
        <v>140</v>
      </c>
      <c r="B370" t="s">
        <v>684</v>
      </c>
      <c r="C370" t="s">
        <v>967</v>
      </c>
      <c r="D370" t="s">
        <v>1012</v>
      </c>
      <c r="E370" t="s">
        <v>1013</v>
      </c>
      <c r="F370" t="s">
        <v>1013</v>
      </c>
      <c r="G370" t="s">
        <v>1014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126216947.84</v>
      </c>
      <c r="O370">
        <v>-126216947.84</v>
      </c>
      <c r="P370">
        <v>0</v>
      </c>
    </row>
    <row r="371" spans="1:16" ht="12.75">
      <c r="A371" t="s">
        <v>134</v>
      </c>
      <c r="B371" t="s">
        <v>684</v>
      </c>
      <c r="C371" t="s">
        <v>967</v>
      </c>
      <c r="D371" t="s">
        <v>1015</v>
      </c>
      <c r="E371" t="s">
        <v>1016</v>
      </c>
      <c r="F371" t="s">
        <v>1016</v>
      </c>
      <c r="G371" t="s">
        <v>1017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</row>
    <row r="372" spans="1:16" ht="12.75">
      <c r="A372" t="s">
        <v>134</v>
      </c>
      <c r="B372" t="s">
        <v>684</v>
      </c>
      <c r="C372" t="s">
        <v>967</v>
      </c>
      <c r="D372" t="s">
        <v>1015</v>
      </c>
      <c r="E372" t="s">
        <v>1018</v>
      </c>
      <c r="F372" t="s">
        <v>1018</v>
      </c>
      <c r="G372" t="s">
        <v>1019</v>
      </c>
      <c r="H372">
        <v>0</v>
      </c>
      <c r="I372">
        <v>0</v>
      </c>
      <c r="J372">
        <v>0</v>
      </c>
      <c r="K372">
        <v>0</v>
      </c>
      <c r="L372">
        <v>-912659.2</v>
      </c>
      <c r="M372">
        <v>0</v>
      </c>
      <c r="N372">
        <v>0</v>
      </c>
      <c r="O372">
        <v>-912659.2</v>
      </c>
      <c r="P372">
        <v>0</v>
      </c>
    </row>
    <row r="373" spans="1:16" ht="12.75">
      <c r="A373" t="s">
        <v>134</v>
      </c>
      <c r="B373" t="s">
        <v>684</v>
      </c>
      <c r="C373" t="s">
        <v>967</v>
      </c>
      <c r="D373" t="s">
        <v>1015</v>
      </c>
      <c r="E373" t="s">
        <v>1020</v>
      </c>
      <c r="F373" t="s">
        <v>1020</v>
      </c>
      <c r="G373" t="s">
        <v>1021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2.75">
      <c r="A374" t="s">
        <v>134</v>
      </c>
      <c r="B374" t="s">
        <v>684</v>
      </c>
      <c r="C374" t="s">
        <v>967</v>
      </c>
      <c r="D374" t="s">
        <v>1015</v>
      </c>
      <c r="E374" t="s">
        <v>1022</v>
      </c>
      <c r="F374" t="s">
        <v>1022</v>
      </c>
      <c r="G374" t="s">
        <v>1023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</row>
    <row r="375" spans="1:16" ht="12.75">
      <c r="A375" t="s">
        <v>134</v>
      </c>
      <c r="B375" t="s">
        <v>684</v>
      </c>
      <c r="C375" t="s">
        <v>967</v>
      </c>
      <c r="D375" t="s">
        <v>1015</v>
      </c>
      <c r="E375" t="s">
        <v>1024</v>
      </c>
      <c r="F375" t="s">
        <v>1024</v>
      </c>
      <c r="G375" t="s">
        <v>1025</v>
      </c>
      <c r="H375">
        <v>0</v>
      </c>
      <c r="I375">
        <v>0</v>
      </c>
      <c r="J375">
        <v>0</v>
      </c>
      <c r="K375">
        <v>0</v>
      </c>
      <c r="L375">
        <v>-166433.94</v>
      </c>
      <c r="M375">
        <v>0</v>
      </c>
      <c r="N375">
        <v>0</v>
      </c>
      <c r="O375">
        <v>-166433.94</v>
      </c>
      <c r="P375">
        <v>0</v>
      </c>
    </row>
    <row r="376" spans="1:16" ht="12.75">
      <c r="A376" t="s">
        <v>134</v>
      </c>
      <c r="B376" t="s">
        <v>684</v>
      </c>
      <c r="C376" t="s">
        <v>967</v>
      </c>
      <c r="D376" t="s">
        <v>1015</v>
      </c>
      <c r="E376" t="s">
        <v>1026</v>
      </c>
      <c r="F376" t="s">
        <v>1026</v>
      </c>
      <c r="G376" t="s">
        <v>1027</v>
      </c>
      <c r="H376">
        <v>0</v>
      </c>
      <c r="I376">
        <v>0</v>
      </c>
      <c r="J376">
        <v>0</v>
      </c>
      <c r="K376">
        <v>0</v>
      </c>
      <c r="L376">
        <v>-12958.08</v>
      </c>
      <c r="M376">
        <v>0</v>
      </c>
      <c r="N376">
        <v>0</v>
      </c>
      <c r="O376">
        <v>-12958.08</v>
      </c>
      <c r="P376">
        <v>0</v>
      </c>
    </row>
    <row r="377" spans="1:16" ht="12.75">
      <c r="A377" t="s">
        <v>134</v>
      </c>
      <c r="B377" t="s">
        <v>1028</v>
      </c>
      <c r="C377" t="s">
        <v>1029</v>
      </c>
      <c r="D377" t="s">
        <v>1030</v>
      </c>
      <c r="E377" t="s">
        <v>1031</v>
      </c>
      <c r="F377" t="s">
        <v>1031</v>
      </c>
      <c r="G377" t="s">
        <v>1032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2.75">
      <c r="A378" t="s">
        <v>134</v>
      </c>
      <c r="B378" t="s">
        <v>1028</v>
      </c>
      <c r="C378" t="s">
        <v>1029</v>
      </c>
      <c r="D378" t="s">
        <v>1033</v>
      </c>
      <c r="E378" t="s">
        <v>1034</v>
      </c>
      <c r="F378" t="s">
        <v>1034</v>
      </c>
      <c r="G378" t="s">
        <v>1035</v>
      </c>
      <c r="H378">
        <v>0</v>
      </c>
      <c r="I378">
        <v>0</v>
      </c>
      <c r="J378">
        <v>0</v>
      </c>
      <c r="K378">
        <v>0</v>
      </c>
      <c r="L378">
        <v>494285.18</v>
      </c>
      <c r="M378">
        <v>0</v>
      </c>
      <c r="N378">
        <v>0</v>
      </c>
      <c r="O378">
        <v>494285.18</v>
      </c>
      <c r="P378">
        <v>0</v>
      </c>
    </row>
    <row r="379" spans="1:16" ht="12.75">
      <c r="A379" t="s">
        <v>134</v>
      </c>
      <c r="B379" t="s">
        <v>1028</v>
      </c>
      <c r="C379" t="s">
        <v>1036</v>
      </c>
      <c r="D379" t="s">
        <v>1037</v>
      </c>
      <c r="E379" t="s">
        <v>1038</v>
      </c>
      <c r="F379" t="s">
        <v>1038</v>
      </c>
      <c r="G379" t="s">
        <v>1039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2.75">
      <c r="A380" t="s">
        <v>140</v>
      </c>
      <c r="B380" t="s">
        <v>1040</v>
      </c>
      <c r="C380" t="s">
        <v>1041</v>
      </c>
      <c r="D380" t="s">
        <v>1042</v>
      </c>
      <c r="E380" t="s">
        <v>1043</v>
      </c>
      <c r="F380" t="s">
        <v>1043</v>
      </c>
      <c r="G380" t="s">
        <v>1044</v>
      </c>
      <c r="H380">
        <v>0</v>
      </c>
      <c r="I380">
        <v>27170170.05</v>
      </c>
      <c r="J380">
        <v>27170170.05</v>
      </c>
      <c r="K380">
        <v>0</v>
      </c>
      <c r="L380">
        <v>0</v>
      </c>
      <c r="M380">
        <v>124122217.5</v>
      </c>
      <c r="N380">
        <v>124131507.31</v>
      </c>
      <c r="O380">
        <v>-9289.81</v>
      </c>
      <c r="P380">
        <v>0</v>
      </c>
    </row>
    <row r="381" spans="1:16" ht="12.75">
      <c r="A381" t="s">
        <v>140</v>
      </c>
      <c r="B381" t="s">
        <v>1040</v>
      </c>
      <c r="C381" t="s">
        <v>1041</v>
      </c>
      <c r="D381" t="s">
        <v>1042</v>
      </c>
      <c r="E381" t="s">
        <v>1045</v>
      </c>
      <c r="F381" t="s">
        <v>1045</v>
      </c>
      <c r="G381" t="s">
        <v>1046</v>
      </c>
      <c r="H381">
        <v>0</v>
      </c>
      <c r="I381">
        <v>20559141.1</v>
      </c>
      <c r="J381">
        <v>21229744.05</v>
      </c>
      <c r="K381">
        <v>-670602.95</v>
      </c>
      <c r="L381">
        <v>0</v>
      </c>
      <c r="M381">
        <v>125754820.36</v>
      </c>
      <c r="N381">
        <v>140533125.22</v>
      </c>
      <c r="O381">
        <v>-14778304.86</v>
      </c>
      <c r="P381">
        <v>0</v>
      </c>
    </row>
    <row r="382" spans="1:16" ht="12.75">
      <c r="A382" t="s">
        <v>140</v>
      </c>
      <c r="B382" t="s">
        <v>1040</v>
      </c>
      <c r="C382" t="s">
        <v>1041</v>
      </c>
      <c r="D382" t="s">
        <v>1042</v>
      </c>
      <c r="E382" t="s">
        <v>1047</v>
      </c>
      <c r="F382" t="s">
        <v>1047</v>
      </c>
      <c r="G382" t="s">
        <v>1048</v>
      </c>
      <c r="H382">
        <v>0</v>
      </c>
      <c r="I382">
        <v>169426.48</v>
      </c>
      <c r="J382">
        <v>410301.11</v>
      </c>
      <c r="K382">
        <v>-240874.63</v>
      </c>
      <c r="L382">
        <v>0</v>
      </c>
      <c r="M382">
        <v>1518732.69</v>
      </c>
      <c r="N382">
        <v>1759498.17</v>
      </c>
      <c r="O382">
        <v>-240765.48</v>
      </c>
      <c r="P382">
        <v>0</v>
      </c>
    </row>
    <row r="383" spans="1:16" ht="12.75">
      <c r="A383" t="s">
        <v>140</v>
      </c>
      <c r="B383" t="s">
        <v>1040</v>
      </c>
      <c r="C383" t="s">
        <v>1041</v>
      </c>
      <c r="D383" t="s">
        <v>1042</v>
      </c>
      <c r="E383" t="s">
        <v>1049</v>
      </c>
      <c r="F383" t="s">
        <v>1049</v>
      </c>
      <c r="G383" t="s">
        <v>1050</v>
      </c>
      <c r="H383">
        <v>0</v>
      </c>
      <c r="I383">
        <v>851983027.78</v>
      </c>
      <c r="J383">
        <v>859551848.07</v>
      </c>
      <c r="K383">
        <v>-7568820.29</v>
      </c>
      <c r="L383">
        <v>0</v>
      </c>
      <c r="M383">
        <v>4763201390.8</v>
      </c>
      <c r="N383">
        <v>4994127598.82</v>
      </c>
      <c r="O383">
        <v>-230926208.02</v>
      </c>
      <c r="P383">
        <v>0</v>
      </c>
    </row>
    <row r="384" spans="1:16" ht="12.75">
      <c r="A384" t="s">
        <v>140</v>
      </c>
      <c r="B384" t="s">
        <v>1040</v>
      </c>
      <c r="C384" t="s">
        <v>1041</v>
      </c>
      <c r="D384" t="s">
        <v>1042</v>
      </c>
      <c r="E384" t="s">
        <v>1051</v>
      </c>
      <c r="F384" t="s">
        <v>1051</v>
      </c>
      <c r="G384" t="s">
        <v>1052</v>
      </c>
      <c r="H384">
        <v>0</v>
      </c>
      <c r="I384">
        <v>11353568.09</v>
      </c>
      <c r="J384">
        <v>11577235.19</v>
      </c>
      <c r="K384">
        <v>-223667.1</v>
      </c>
      <c r="L384">
        <v>0</v>
      </c>
      <c r="M384">
        <v>105195380.27</v>
      </c>
      <c r="N384">
        <v>124229262.51</v>
      </c>
      <c r="O384">
        <v>-19033882.24</v>
      </c>
      <c r="P384">
        <v>0</v>
      </c>
    </row>
    <row r="385" spans="1:16" ht="12.75">
      <c r="A385" t="s">
        <v>140</v>
      </c>
      <c r="B385" t="s">
        <v>1040</v>
      </c>
      <c r="C385" t="s">
        <v>1041</v>
      </c>
      <c r="D385" t="s">
        <v>1042</v>
      </c>
      <c r="E385" t="s">
        <v>1053</v>
      </c>
      <c r="F385" t="s">
        <v>1053</v>
      </c>
      <c r="G385" t="s">
        <v>1054</v>
      </c>
      <c r="H385">
        <v>0</v>
      </c>
      <c r="I385">
        <v>2264188.07</v>
      </c>
      <c r="J385">
        <v>2614037.86</v>
      </c>
      <c r="K385">
        <v>-349849.79</v>
      </c>
      <c r="L385">
        <v>0</v>
      </c>
      <c r="M385">
        <v>25605730.33</v>
      </c>
      <c r="N385">
        <v>58671149.93</v>
      </c>
      <c r="O385">
        <v>-33065419.6</v>
      </c>
      <c r="P385">
        <v>0</v>
      </c>
    </row>
    <row r="386" spans="1:16" ht="12.75">
      <c r="A386" t="s">
        <v>140</v>
      </c>
      <c r="B386" t="s">
        <v>1040</v>
      </c>
      <c r="C386" t="s">
        <v>1041</v>
      </c>
      <c r="D386" t="s">
        <v>1042</v>
      </c>
      <c r="E386" t="s">
        <v>1055</v>
      </c>
      <c r="F386" t="s">
        <v>1055</v>
      </c>
      <c r="G386" t="s">
        <v>1056</v>
      </c>
      <c r="H386">
        <v>0</v>
      </c>
      <c r="I386">
        <v>102465</v>
      </c>
      <c r="J386">
        <v>102465</v>
      </c>
      <c r="K386">
        <v>0</v>
      </c>
      <c r="L386">
        <v>0</v>
      </c>
      <c r="M386">
        <v>1900637.72</v>
      </c>
      <c r="N386">
        <v>1900637.72</v>
      </c>
      <c r="O386">
        <v>0</v>
      </c>
      <c r="P386">
        <v>0</v>
      </c>
    </row>
    <row r="387" spans="1:16" ht="12.75">
      <c r="A387" t="s">
        <v>140</v>
      </c>
      <c r="B387" t="s">
        <v>1040</v>
      </c>
      <c r="C387" t="s">
        <v>1041</v>
      </c>
      <c r="D387" t="s">
        <v>1042</v>
      </c>
      <c r="E387" t="s">
        <v>1057</v>
      </c>
      <c r="F387" t="s">
        <v>1057</v>
      </c>
      <c r="G387" t="s">
        <v>1058</v>
      </c>
      <c r="H387">
        <v>0</v>
      </c>
      <c r="I387">
        <v>10300000</v>
      </c>
      <c r="J387">
        <v>10300000</v>
      </c>
      <c r="K387">
        <v>0</v>
      </c>
      <c r="L387">
        <v>0</v>
      </c>
      <c r="M387">
        <v>35815000</v>
      </c>
      <c r="N387">
        <v>35815000</v>
      </c>
      <c r="O387">
        <v>0</v>
      </c>
      <c r="P387">
        <v>0</v>
      </c>
    </row>
    <row r="388" spans="1:16" ht="12.75">
      <c r="A388" t="s">
        <v>140</v>
      </c>
      <c r="B388" t="s">
        <v>1040</v>
      </c>
      <c r="C388" t="s">
        <v>1041</v>
      </c>
      <c r="D388" t="s">
        <v>1059</v>
      </c>
      <c r="E388" t="s">
        <v>1060</v>
      </c>
      <c r="F388" t="s">
        <v>1060</v>
      </c>
      <c r="G388" t="s">
        <v>1061</v>
      </c>
      <c r="H388">
        <v>0</v>
      </c>
      <c r="I388">
        <v>9289.81</v>
      </c>
      <c r="J388">
        <v>0</v>
      </c>
      <c r="K388">
        <v>9289.81</v>
      </c>
      <c r="L388">
        <v>-821237.98</v>
      </c>
      <c r="M388">
        <v>821237.98</v>
      </c>
      <c r="N388">
        <v>0</v>
      </c>
      <c r="O388">
        <v>0</v>
      </c>
      <c r="P388">
        <v>0</v>
      </c>
    </row>
    <row r="389" spans="1:16" ht="12.75">
      <c r="A389" t="s">
        <v>140</v>
      </c>
      <c r="B389" t="s">
        <v>1040</v>
      </c>
      <c r="C389" t="s">
        <v>1041</v>
      </c>
      <c r="D389" t="s">
        <v>1059</v>
      </c>
      <c r="E389" t="s">
        <v>1062</v>
      </c>
      <c r="F389" t="s">
        <v>1062</v>
      </c>
      <c r="G389" t="s">
        <v>1063</v>
      </c>
      <c r="H389">
        <v>0</v>
      </c>
      <c r="I389">
        <v>14777985.1</v>
      </c>
      <c r="J389">
        <v>0</v>
      </c>
      <c r="K389">
        <v>14777985.1</v>
      </c>
      <c r="L389">
        <v>-13260342.91</v>
      </c>
      <c r="M389">
        <v>13253814.91</v>
      </c>
      <c r="N389">
        <v>-6528</v>
      </c>
      <c r="O389">
        <v>0</v>
      </c>
      <c r="P389">
        <v>0</v>
      </c>
    </row>
    <row r="390" spans="1:16" ht="12.75">
      <c r="A390" t="s">
        <v>140</v>
      </c>
      <c r="B390" t="s">
        <v>1040</v>
      </c>
      <c r="C390" t="s">
        <v>1041</v>
      </c>
      <c r="D390" t="s">
        <v>1059</v>
      </c>
      <c r="E390" t="s">
        <v>1064</v>
      </c>
      <c r="F390" t="s">
        <v>1064</v>
      </c>
      <c r="G390" t="s">
        <v>1065</v>
      </c>
      <c r="H390">
        <v>0</v>
      </c>
      <c r="I390">
        <v>187581.97</v>
      </c>
      <c r="J390">
        <v>0</v>
      </c>
      <c r="K390">
        <v>187581.97</v>
      </c>
      <c r="L390">
        <v>-253169.43</v>
      </c>
      <c r="M390">
        <v>253169.43</v>
      </c>
      <c r="N390">
        <v>0</v>
      </c>
      <c r="O390">
        <v>0</v>
      </c>
      <c r="P390">
        <v>0</v>
      </c>
    </row>
    <row r="391" spans="1:16" ht="12.75">
      <c r="A391" t="s">
        <v>140</v>
      </c>
      <c r="B391" t="s">
        <v>1040</v>
      </c>
      <c r="C391" t="s">
        <v>1041</v>
      </c>
      <c r="D391" t="s">
        <v>1059</v>
      </c>
      <c r="E391" t="s">
        <v>1066</v>
      </c>
      <c r="F391" t="s">
        <v>1066</v>
      </c>
      <c r="G391" t="s">
        <v>1067</v>
      </c>
      <c r="H391">
        <v>0</v>
      </c>
      <c r="I391">
        <v>228888284.85</v>
      </c>
      <c r="J391">
        <v>0</v>
      </c>
      <c r="K391">
        <v>228888284.85</v>
      </c>
      <c r="L391">
        <v>-179076241.97</v>
      </c>
      <c r="M391">
        <v>178831025.61</v>
      </c>
      <c r="N391">
        <v>-86914.78</v>
      </c>
      <c r="O391">
        <v>-158301.58</v>
      </c>
      <c r="P391">
        <v>0</v>
      </c>
    </row>
    <row r="392" spans="1:16" ht="12.75">
      <c r="A392" t="s">
        <v>140</v>
      </c>
      <c r="B392" t="s">
        <v>1040</v>
      </c>
      <c r="C392" t="s">
        <v>1041</v>
      </c>
      <c r="D392" t="s">
        <v>1059</v>
      </c>
      <c r="E392" t="s">
        <v>1068</v>
      </c>
      <c r="F392" t="s">
        <v>1068</v>
      </c>
      <c r="G392" t="s">
        <v>1069</v>
      </c>
      <c r="H392">
        <v>0</v>
      </c>
      <c r="I392">
        <v>19033882.240000002</v>
      </c>
      <c r="J392">
        <v>0</v>
      </c>
      <c r="K392">
        <v>19033882.24</v>
      </c>
      <c r="L392">
        <v>-11675665.6</v>
      </c>
      <c r="M392">
        <v>11670003.22</v>
      </c>
      <c r="N392">
        <v>0</v>
      </c>
      <c r="O392">
        <v>-5662.38</v>
      </c>
      <c r="P392">
        <v>0</v>
      </c>
    </row>
    <row r="393" spans="1:16" ht="12.75">
      <c r="A393" t="s">
        <v>140</v>
      </c>
      <c r="B393" t="s">
        <v>1040</v>
      </c>
      <c r="C393" t="s">
        <v>1041</v>
      </c>
      <c r="D393" t="s">
        <v>1059</v>
      </c>
      <c r="E393" t="s">
        <v>1070</v>
      </c>
      <c r="F393" t="s">
        <v>1070</v>
      </c>
      <c r="G393" t="s">
        <v>1071</v>
      </c>
      <c r="H393">
        <v>0</v>
      </c>
      <c r="I393">
        <v>33063869.6</v>
      </c>
      <c r="J393">
        <v>0</v>
      </c>
      <c r="K393">
        <v>33063869.6</v>
      </c>
      <c r="L393">
        <v>-12700709.8</v>
      </c>
      <c r="M393">
        <v>12700063.96</v>
      </c>
      <c r="N393">
        <v>-645.84</v>
      </c>
      <c r="O393">
        <v>0</v>
      </c>
      <c r="P393">
        <v>0</v>
      </c>
    </row>
    <row r="394" spans="1:16" ht="12.75">
      <c r="A394" t="s">
        <v>140</v>
      </c>
      <c r="B394" t="s">
        <v>1040</v>
      </c>
      <c r="C394" t="s">
        <v>1041</v>
      </c>
      <c r="D394" t="s">
        <v>1059</v>
      </c>
      <c r="E394" t="s">
        <v>1072</v>
      </c>
      <c r="F394" t="s">
        <v>1072</v>
      </c>
      <c r="G394" t="s">
        <v>1073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</row>
    <row r="395" spans="1:16" ht="12.75">
      <c r="A395" t="s">
        <v>140</v>
      </c>
      <c r="B395" t="s">
        <v>1040</v>
      </c>
      <c r="C395" t="s">
        <v>1041</v>
      </c>
      <c r="D395" t="s">
        <v>1059</v>
      </c>
      <c r="E395" t="s">
        <v>1074</v>
      </c>
      <c r="F395" t="s">
        <v>1074</v>
      </c>
      <c r="G395" t="s">
        <v>1075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ht="12.75">
      <c r="A396" t="s">
        <v>140</v>
      </c>
      <c r="B396" t="s">
        <v>1040</v>
      </c>
      <c r="C396" t="s">
        <v>1076</v>
      </c>
      <c r="D396" t="s">
        <v>1077</v>
      </c>
      <c r="E396" t="s">
        <v>1078</v>
      </c>
      <c r="F396" t="s">
        <v>1078</v>
      </c>
      <c r="G396" t="s">
        <v>1079</v>
      </c>
      <c r="H396">
        <v>0</v>
      </c>
      <c r="I396">
        <v>799567.45</v>
      </c>
      <c r="J396">
        <v>4998411.27</v>
      </c>
      <c r="K396">
        <v>-4198843.82</v>
      </c>
      <c r="L396">
        <v>-1752026.38</v>
      </c>
      <c r="M396">
        <v>17731458.47</v>
      </c>
      <c r="N396">
        <v>16786165.06</v>
      </c>
      <c r="O396">
        <v>-806732.97</v>
      </c>
      <c r="P396">
        <v>0</v>
      </c>
    </row>
    <row r="397" spans="1:16" ht="12.75">
      <c r="A397" t="s">
        <v>140</v>
      </c>
      <c r="B397" t="s">
        <v>1040</v>
      </c>
      <c r="C397" t="s">
        <v>1076</v>
      </c>
      <c r="D397" t="s">
        <v>1077</v>
      </c>
      <c r="E397" t="s">
        <v>1080</v>
      </c>
      <c r="F397" t="s">
        <v>1080</v>
      </c>
      <c r="G397" t="s">
        <v>1081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292514</v>
      </c>
      <c r="O397">
        <v>-292514</v>
      </c>
      <c r="P397">
        <v>0</v>
      </c>
    </row>
    <row r="398" spans="1:16" ht="12.75">
      <c r="A398" t="s">
        <v>140</v>
      </c>
      <c r="B398" t="s">
        <v>1040</v>
      </c>
      <c r="C398" t="s">
        <v>1076</v>
      </c>
      <c r="D398" t="s">
        <v>1082</v>
      </c>
      <c r="E398" t="s">
        <v>1083</v>
      </c>
      <c r="F398" t="s">
        <v>1084</v>
      </c>
      <c r="G398" t="s">
        <v>1085</v>
      </c>
      <c r="H398">
        <v>0</v>
      </c>
      <c r="I398">
        <v>384545.63</v>
      </c>
      <c r="J398">
        <v>376571.71</v>
      </c>
      <c r="K398">
        <v>7973.92</v>
      </c>
      <c r="L398">
        <v>-48691.1</v>
      </c>
      <c r="M398">
        <v>59921835.25</v>
      </c>
      <c r="N398">
        <v>59902399.78</v>
      </c>
      <c r="O398">
        <v>-29255.63</v>
      </c>
      <c r="P398">
        <v>0</v>
      </c>
    </row>
    <row r="399" spans="1:16" ht="12.75">
      <c r="A399" t="s">
        <v>140</v>
      </c>
      <c r="B399" t="s">
        <v>1040</v>
      </c>
      <c r="C399" t="s">
        <v>1076</v>
      </c>
      <c r="D399" t="s">
        <v>1082</v>
      </c>
      <c r="E399" t="s">
        <v>1083</v>
      </c>
      <c r="F399" t="s">
        <v>1086</v>
      </c>
      <c r="G399" t="s">
        <v>1087</v>
      </c>
      <c r="H399">
        <v>0</v>
      </c>
      <c r="I399">
        <v>211784763.27</v>
      </c>
      <c r="J399">
        <v>212910523.32</v>
      </c>
      <c r="K399">
        <v>-1125760.05</v>
      </c>
      <c r="L399">
        <v>-834346.36</v>
      </c>
      <c r="M399">
        <v>1390467101.93</v>
      </c>
      <c r="N399">
        <v>1390777591.84</v>
      </c>
      <c r="O399">
        <v>-1144836.27</v>
      </c>
      <c r="P399">
        <v>0</v>
      </c>
    </row>
    <row r="400" spans="1:16" ht="12.75">
      <c r="A400" t="s">
        <v>140</v>
      </c>
      <c r="B400" t="s">
        <v>1040</v>
      </c>
      <c r="C400" t="s">
        <v>1076</v>
      </c>
      <c r="D400" t="s">
        <v>1082</v>
      </c>
      <c r="E400" t="s">
        <v>1088</v>
      </c>
      <c r="F400" t="s">
        <v>1089</v>
      </c>
      <c r="G400" t="s">
        <v>1090</v>
      </c>
      <c r="H400">
        <v>0</v>
      </c>
      <c r="I400">
        <v>212910523.32</v>
      </c>
      <c r="J400">
        <v>215185388.88</v>
      </c>
      <c r="K400">
        <v>-2274865.56</v>
      </c>
      <c r="L400">
        <v>-2116606.08</v>
      </c>
      <c r="M400">
        <v>1390777591.84</v>
      </c>
      <c r="N400">
        <v>1391511334.35</v>
      </c>
      <c r="O400">
        <v>-2850348.59</v>
      </c>
      <c r="P400">
        <v>0</v>
      </c>
    </row>
    <row r="401" spans="1:16" ht="12.75">
      <c r="A401" t="s">
        <v>140</v>
      </c>
      <c r="B401" t="s">
        <v>1040</v>
      </c>
      <c r="C401" t="s">
        <v>1076</v>
      </c>
      <c r="D401" t="s">
        <v>1091</v>
      </c>
      <c r="E401" t="s">
        <v>1092</v>
      </c>
      <c r="F401" t="s">
        <v>1093</v>
      </c>
      <c r="G401" t="s">
        <v>1094</v>
      </c>
      <c r="H401">
        <v>0</v>
      </c>
      <c r="I401">
        <v>58650522</v>
      </c>
      <c r="J401">
        <v>111803</v>
      </c>
      <c r="K401">
        <v>58538719</v>
      </c>
      <c r="L401">
        <v>-50433478</v>
      </c>
      <c r="M401">
        <v>54060392</v>
      </c>
      <c r="N401">
        <v>62165633</v>
      </c>
      <c r="O401">
        <v>-58538719</v>
      </c>
      <c r="P401">
        <v>0</v>
      </c>
    </row>
    <row r="402" spans="1:16" ht="12.75">
      <c r="A402" t="s">
        <v>140</v>
      </c>
      <c r="B402" t="s">
        <v>1040</v>
      </c>
      <c r="C402" t="s">
        <v>1076</v>
      </c>
      <c r="D402" t="s">
        <v>1091</v>
      </c>
      <c r="E402" t="s">
        <v>1092</v>
      </c>
      <c r="F402" t="s">
        <v>1095</v>
      </c>
      <c r="G402" t="s">
        <v>1096</v>
      </c>
      <c r="H402">
        <v>0</v>
      </c>
      <c r="I402">
        <v>450.9</v>
      </c>
      <c r="J402">
        <v>566.66</v>
      </c>
      <c r="K402">
        <v>-115.76</v>
      </c>
      <c r="L402">
        <v>-13902.73</v>
      </c>
      <c r="M402">
        <v>9804.76</v>
      </c>
      <c r="N402">
        <v>9935.8</v>
      </c>
      <c r="O402">
        <v>-14033.77</v>
      </c>
      <c r="P402">
        <v>0</v>
      </c>
    </row>
    <row r="403" spans="1:16" ht="12.75">
      <c r="A403" t="s">
        <v>140</v>
      </c>
      <c r="B403" t="s">
        <v>1040</v>
      </c>
      <c r="C403" t="s">
        <v>1076</v>
      </c>
      <c r="D403" t="s">
        <v>1091</v>
      </c>
      <c r="E403" t="s">
        <v>1092</v>
      </c>
      <c r="F403" t="s">
        <v>1097</v>
      </c>
      <c r="G403" t="s">
        <v>1098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</row>
    <row r="404" spans="1:16" ht="12.75">
      <c r="A404" t="s">
        <v>140</v>
      </c>
      <c r="B404" t="s">
        <v>1040</v>
      </c>
      <c r="C404" t="s">
        <v>1076</v>
      </c>
      <c r="D404" t="s">
        <v>1091</v>
      </c>
      <c r="E404" t="s">
        <v>1092</v>
      </c>
      <c r="F404" t="s">
        <v>1099</v>
      </c>
      <c r="G404" t="s">
        <v>1100</v>
      </c>
      <c r="H404">
        <v>0</v>
      </c>
      <c r="I404">
        <v>78165.73</v>
      </c>
      <c r="J404">
        <v>115715.27</v>
      </c>
      <c r="K404">
        <v>-37549.54</v>
      </c>
      <c r="L404">
        <v>-840930.82</v>
      </c>
      <c r="M404">
        <v>215618.87</v>
      </c>
      <c r="N404">
        <v>364065.06</v>
      </c>
      <c r="O404">
        <v>-989377.01</v>
      </c>
      <c r="P404">
        <v>0</v>
      </c>
    </row>
    <row r="405" spans="1:16" ht="12.75">
      <c r="A405" t="s">
        <v>140</v>
      </c>
      <c r="B405" t="s">
        <v>1040</v>
      </c>
      <c r="C405" t="s">
        <v>1076</v>
      </c>
      <c r="D405" t="s">
        <v>1091</v>
      </c>
      <c r="E405" t="s">
        <v>1092</v>
      </c>
      <c r="F405" t="s">
        <v>1101</v>
      </c>
      <c r="G405" t="s">
        <v>1102</v>
      </c>
      <c r="H405">
        <v>0</v>
      </c>
      <c r="I405">
        <v>0</v>
      </c>
      <c r="J405">
        <v>0</v>
      </c>
      <c r="K405">
        <v>0</v>
      </c>
      <c r="L405">
        <v>-22363.21</v>
      </c>
      <c r="M405">
        <v>22363.21</v>
      </c>
      <c r="N405">
        <v>0</v>
      </c>
      <c r="O405">
        <v>0</v>
      </c>
      <c r="P405">
        <v>0</v>
      </c>
    </row>
    <row r="406" spans="1:16" ht="12.75">
      <c r="A406" t="s">
        <v>140</v>
      </c>
      <c r="B406" t="s">
        <v>1040</v>
      </c>
      <c r="C406" t="s">
        <v>1076</v>
      </c>
      <c r="D406" t="s">
        <v>1091</v>
      </c>
      <c r="E406" t="s">
        <v>1092</v>
      </c>
      <c r="F406" t="s">
        <v>1103</v>
      </c>
      <c r="G406" t="s">
        <v>1104</v>
      </c>
      <c r="H406">
        <v>0</v>
      </c>
      <c r="I406">
        <v>2001.51</v>
      </c>
      <c r="J406">
        <v>0</v>
      </c>
      <c r="K406">
        <v>2001.51</v>
      </c>
      <c r="L406">
        <v>-23846.43</v>
      </c>
      <c r="M406">
        <v>24702.89</v>
      </c>
      <c r="N406">
        <v>2857.97</v>
      </c>
      <c r="O406">
        <v>-2001.51</v>
      </c>
      <c r="P406">
        <v>0</v>
      </c>
    </row>
    <row r="407" spans="1:16" ht="12.75">
      <c r="A407" t="s">
        <v>140</v>
      </c>
      <c r="B407" t="s">
        <v>1040</v>
      </c>
      <c r="C407" t="s">
        <v>1076</v>
      </c>
      <c r="D407" t="s">
        <v>1091</v>
      </c>
      <c r="E407" t="s">
        <v>1092</v>
      </c>
      <c r="F407" t="s">
        <v>1105</v>
      </c>
      <c r="G407" t="s">
        <v>1106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</row>
    <row r="408" spans="1:16" ht="12.75">
      <c r="A408" t="s">
        <v>140</v>
      </c>
      <c r="B408" t="s">
        <v>1040</v>
      </c>
      <c r="C408" t="s">
        <v>1076</v>
      </c>
      <c r="D408" t="s">
        <v>1091</v>
      </c>
      <c r="E408" t="s">
        <v>1092</v>
      </c>
      <c r="F408" t="s">
        <v>1107</v>
      </c>
      <c r="G408" t="s">
        <v>1108</v>
      </c>
      <c r="H408">
        <v>0</v>
      </c>
      <c r="I408">
        <v>0</v>
      </c>
      <c r="J408">
        <v>0</v>
      </c>
      <c r="K408">
        <v>0</v>
      </c>
      <c r="L408">
        <v>-1869523.47</v>
      </c>
      <c r="M408">
        <v>1869523.47</v>
      </c>
      <c r="N408">
        <v>0</v>
      </c>
      <c r="O408">
        <v>0</v>
      </c>
      <c r="P408">
        <v>0</v>
      </c>
    </row>
    <row r="409" spans="1:16" ht="12.75">
      <c r="A409" t="s">
        <v>140</v>
      </c>
      <c r="B409" t="s">
        <v>1040</v>
      </c>
      <c r="C409" t="s">
        <v>1076</v>
      </c>
      <c r="D409" t="s">
        <v>1091</v>
      </c>
      <c r="E409" t="s">
        <v>1092</v>
      </c>
      <c r="F409" t="s">
        <v>1109</v>
      </c>
      <c r="G409" t="s">
        <v>1110</v>
      </c>
      <c r="H409">
        <v>0</v>
      </c>
      <c r="I409">
        <v>33255.14</v>
      </c>
      <c r="J409">
        <v>72156.46</v>
      </c>
      <c r="K409">
        <v>-38901.32</v>
      </c>
      <c r="L409">
        <v>-15094.46</v>
      </c>
      <c r="M409">
        <v>396824</v>
      </c>
      <c r="N409">
        <v>388970</v>
      </c>
      <c r="O409">
        <v>-7240.46</v>
      </c>
      <c r="P409">
        <v>0</v>
      </c>
    </row>
    <row r="410" spans="1:16" ht="12.75">
      <c r="A410" t="s">
        <v>140</v>
      </c>
      <c r="B410" t="s">
        <v>1040</v>
      </c>
      <c r="C410" t="s">
        <v>1076</v>
      </c>
      <c r="D410" t="s">
        <v>1091</v>
      </c>
      <c r="E410" t="s">
        <v>1092</v>
      </c>
      <c r="F410" t="s">
        <v>1111</v>
      </c>
      <c r="G410" t="s">
        <v>1112</v>
      </c>
      <c r="H410">
        <v>0</v>
      </c>
      <c r="I410">
        <v>0</v>
      </c>
      <c r="J410">
        <v>0</v>
      </c>
      <c r="K410">
        <v>0</v>
      </c>
      <c r="L410">
        <v>-368.84</v>
      </c>
      <c r="M410">
        <v>0</v>
      </c>
      <c r="N410">
        <v>0</v>
      </c>
      <c r="O410">
        <v>-368.84</v>
      </c>
      <c r="P410">
        <v>0</v>
      </c>
    </row>
    <row r="411" spans="1:16" ht="12.75">
      <c r="A411" t="s">
        <v>140</v>
      </c>
      <c r="B411" t="s">
        <v>1040</v>
      </c>
      <c r="C411" t="s">
        <v>1076</v>
      </c>
      <c r="D411" t="s">
        <v>1091</v>
      </c>
      <c r="E411" t="s">
        <v>1092</v>
      </c>
      <c r="F411" t="s">
        <v>1113</v>
      </c>
      <c r="G411" t="s">
        <v>1114</v>
      </c>
      <c r="H411">
        <v>0</v>
      </c>
      <c r="I411">
        <v>0</v>
      </c>
      <c r="J411">
        <v>0</v>
      </c>
      <c r="K411">
        <v>0</v>
      </c>
      <c r="L411">
        <v>-463.83</v>
      </c>
      <c r="M411">
        <v>0</v>
      </c>
      <c r="N411">
        <v>0</v>
      </c>
      <c r="O411">
        <v>-463.83</v>
      </c>
      <c r="P411">
        <v>0</v>
      </c>
    </row>
    <row r="412" spans="1:16" ht="12.75">
      <c r="A412" t="s">
        <v>140</v>
      </c>
      <c r="B412" t="s">
        <v>1040</v>
      </c>
      <c r="C412" t="s">
        <v>1076</v>
      </c>
      <c r="D412" t="s">
        <v>1091</v>
      </c>
      <c r="E412" t="s">
        <v>1092</v>
      </c>
      <c r="F412" t="s">
        <v>1115</v>
      </c>
      <c r="G412" t="s">
        <v>1116</v>
      </c>
      <c r="H412">
        <v>0</v>
      </c>
      <c r="I412">
        <v>0</v>
      </c>
      <c r="J412">
        <v>0</v>
      </c>
      <c r="K412">
        <v>0</v>
      </c>
      <c r="L412">
        <v>-0.2</v>
      </c>
      <c r="M412">
        <v>1342279</v>
      </c>
      <c r="N412">
        <v>1342279</v>
      </c>
      <c r="O412">
        <v>-0.2</v>
      </c>
      <c r="P412">
        <v>0</v>
      </c>
    </row>
    <row r="413" spans="1:16" ht="12.75">
      <c r="A413" t="s">
        <v>140</v>
      </c>
      <c r="B413" t="s">
        <v>1040</v>
      </c>
      <c r="C413" t="s">
        <v>1076</v>
      </c>
      <c r="D413" t="s">
        <v>1091</v>
      </c>
      <c r="E413" t="s">
        <v>1092</v>
      </c>
      <c r="F413" t="s">
        <v>1117</v>
      </c>
      <c r="G413" t="s">
        <v>1118</v>
      </c>
      <c r="H413">
        <v>0</v>
      </c>
      <c r="I413">
        <v>176093.46</v>
      </c>
      <c r="J413">
        <v>189419.46</v>
      </c>
      <c r="K413">
        <v>-13326</v>
      </c>
      <c r="L413">
        <v>-2747.78</v>
      </c>
      <c r="M413">
        <v>767060.69</v>
      </c>
      <c r="N413">
        <v>751431.89</v>
      </c>
      <c r="O413">
        <v>12881.02</v>
      </c>
      <c r="P413">
        <v>0</v>
      </c>
    </row>
    <row r="414" spans="1:16" ht="12.75">
      <c r="A414" t="s">
        <v>140</v>
      </c>
      <c r="B414" t="s">
        <v>1040</v>
      </c>
      <c r="C414" t="s">
        <v>1076</v>
      </c>
      <c r="D414" t="s">
        <v>1091</v>
      </c>
      <c r="E414" t="s">
        <v>1092</v>
      </c>
      <c r="F414" t="s">
        <v>1119</v>
      </c>
      <c r="G414" t="s">
        <v>1120</v>
      </c>
      <c r="H414">
        <v>0</v>
      </c>
      <c r="I414">
        <v>11061.85</v>
      </c>
      <c r="J414">
        <v>1124234.04</v>
      </c>
      <c r="K414">
        <v>-1113172.19</v>
      </c>
      <c r="L414">
        <v>0</v>
      </c>
      <c r="M414">
        <v>10538648.78</v>
      </c>
      <c r="N414">
        <v>10538648.78</v>
      </c>
      <c r="O414">
        <v>0</v>
      </c>
      <c r="P414">
        <v>0</v>
      </c>
    </row>
    <row r="415" spans="1:16" ht="12.75">
      <c r="A415" t="s">
        <v>140</v>
      </c>
      <c r="B415" t="s">
        <v>1040</v>
      </c>
      <c r="C415" t="s">
        <v>1076</v>
      </c>
      <c r="D415" t="s">
        <v>1091</v>
      </c>
      <c r="E415" t="s">
        <v>1092</v>
      </c>
      <c r="F415" t="s">
        <v>1121</v>
      </c>
      <c r="G415" t="s">
        <v>1122</v>
      </c>
      <c r="H415">
        <v>0</v>
      </c>
      <c r="I415">
        <v>3672.32</v>
      </c>
      <c r="J415">
        <v>3672.32</v>
      </c>
      <c r="K415">
        <v>0</v>
      </c>
      <c r="L415">
        <v>-443774.74</v>
      </c>
      <c r="M415">
        <v>1335317.4</v>
      </c>
      <c r="N415">
        <v>891542.66</v>
      </c>
      <c r="O415">
        <v>0</v>
      </c>
      <c r="P415">
        <v>0</v>
      </c>
    </row>
    <row r="416" spans="1:16" ht="12.75">
      <c r="A416" t="s">
        <v>140</v>
      </c>
      <c r="B416" t="s">
        <v>1040</v>
      </c>
      <c r="C416" t="s">
        <v>1076</v>
      </c>
      <c r="D416" t="s">
        <v>1091</v>
      </c>
      <c r="E416" t="s">
        <v>1092</v>
      </c>
      <c r="F416" t="s">
        <v>1123</v>
      </c>
      <c r="G416" t="s">
        <v>1124</v>
      </c>
      <c r="H416">
        <v>0</v>
      </c>
      <c r="I416">
        <v>0</v>
      </c>
      <c r="J416">
        <v>0</v>
      </c>
      <c r="K416">
        <v>0</v>
      </c>
      <c r="P416">
        <v>0</v>
      </c>
    </row>
    <row r="417" spans="1:16" ht="12.75">
      <c r="A417" t="s">
        <v>140</v>
      </c>
      <c r="B417" t="s">
        <v>1040</v>
      </c>
      <c r="C417" t="s">
        <v>1076</v>
      </c>
      <c r="D417" t="s">
        <v>1091</v>
      </c>
      <c r="E417" t="s">
        <v>1125</v>
      </c>
      <c r="F417" t="s">
        <v>1125</v>
      </c>
      <c r="G417" t="s">
        <v>1126</v>
      </c>
      <c r="H417">
        <v>0</v>
      </c>
      <c r="I417">
        <v>3504168.18</v>
      </c>
      <c r="J417">
        <v>3504168.18</v>
      </c>
      <c r="K417">
        <v>0</v>
      </c>
      <c r="L417">
        <v>0</v>
      </c>
      <c r="M417">
        <v>11561303.96</v>
      </c>
      <c r="N417">
        <v>11561303.96</v>
      </c>
      <c r="O417">
        <v>0</v>
      </c>
      <c r="P417">
        <v>0</v>
      </c>
    </row>
    <row r="418" spans="1:16" ht="12.75">
      <c r="A418" t="s">
        <v>140</v>
      </c>
      <c r="B418" t="s">
        <v>1040</v>
      </c>
      <c r="C418" t="s">
        <v>1076</v>
      </c>
      <c r="D418" t="s">
        <v>1091</v>
      </c>
      <c r="E418" t="s">
        <v>1127</v>
      </c>
      <c r="F418" t="s">
        <v>1128</v>
      </c>
      <c r="G418" t="s">
        <v>1129</v>
      </c>
      <c r="H418">
        <v>0</v>
      </c>
      <c r="I418">
        <v>408644.35</v>
      </c>
      <c r="J418">
        <v>260337.01</v>
      </c>
      <c r="K418">
        <v>148307.34</v>
      </c>
      <c r="L418">
        <v>-99079.14</v>
      </c>
      <c r="M418">
        <v>1234169.93</v>
      </c>
      <c r="N418">
        <v>1289934.43</v>
      </c>
      <c r="O418">
        <v>-154843.64</v>
      </c>
      <c r="P418">
        <v>0</v>
      </c>
    </row>
    <row r="419" spans="1:16" ht="12.75">
      <c r="A419" t="s">
        <v>140</v>
      </c>
      <c r="B419" t="s">
        <v>1040</v>
      </c>
      <c r="C419" t="s">
        <v>1076</v>
      </c>
      <c r="D419" t="s">
        <v>1091</v>
      </c>
      <c r="E419" t="s">
        <v>1127</v>
      </c>
      <c r="F419" t="s">
        <v>1130</v>
      </c>
      <c r="G419" t="s">
        <v>1131</v>
      </c>
      <c r="H419">
        <v>0</v>
      </c>
      <c r="I419">
        <v>26115.12</v>
      </c>
      <c r="J419">
        <v>174306.13</v>
      </c>
      <c r="K419">
        <v>-148191.01</v>
      </c>
      <c r="L419">
        <v>-139856.5</v>
      </c>
      <c r="M419">
        <v>742267.7</v>
      </c>
      <c r="N419">
        <v>761768.33</v>
      </c>
      <c r="O419">
        <v>-159357.13</v>
      </c>
      <c r="P419">
        <v>0</v>
      </c>
    </row>
    <row r="420" spans="1:16" ht="12.75">
      <c r="A420" t="s">
        <v>140</v>
      </c>
      <c r="B420" t="s">
        <v>1040</v>
      </c>
      <c r="C420" t="s">
        <v>1076</v>
      </c>
      <c r="D420" t="s">
        <v>1091</v>
      </c>
      <c r="E420" t="s">
        <v>1127</v>
      </c>
      <c r="F420" t="s">
        <v>1132</v>
      </c>
      <c r="G420" t="s">
        <v>1133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t="12.75">
      <c r="A421" t="s">
        <v>140</v>
      </c>
      <c r="B421" t="s">
        <v>1040</v>
      </c>
      <c r="C421" t="s">
        <v>1076</v>
      </c>
      <c r="D421" t="s">
        <v>1091</v>
      </c>
      <c r="E421" t="s">
        <v>1127</v>
      </c>
      <c r="F421" t="s">
        <v>1134</v>
      </c>
      <c r="G421" t="s">
        <v>1135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2.75">
      <c r="A422" t="s">
        <v>140</v>
      </c>
      <c r="B422" t="s">
        <v>1040</v>
      </c>
      <c r="C422" t="s">
        <v>1076</v>
      </c>
      <c r="D422" t="s">
        <v>1091</v>
      </c>
      <c r="E422" t="s">
        <v>1127</v>
      </c>
      <c r="F422" t="s">
        <v>1136</v>
      </c>
      <c r="G422" t="s">
        <v>1137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ht="12.75">
      <c r="A423" t="s">
        <v>140</v>
      </c>
      <c r="B423" t="s">
        <v>1040</v>
      </c>
      <c r="C423" t="s">
        <v>1076</v>
      </c>
      <c r="D423" t="s">
        <v>1091</v>
      </c>
      <c r="E423" t="s">
        <v>1127</v>
      </c>
      <c r="F423" t="s">
        <v>1138</v>
      </c>
      <c r="G423" t="s">
        <v>1139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ht="12.75">
      <c r="A424" t="s">
        <v>140</v>
      </c>
      <c r="B424" t="s">
        <v>1040</v>
      </c>
      <c r="C424" t="s">
        <v>1076</v>
      </c>
      <c r="D424" t="s">
        <v>1091</v>
      </c>
      <c r="E424" t="s">
        <v>1127</v>
      </c>
      <c r="F424" t="s">
        <v>1140</v>
      </c>
      <c r="G424" t="s">
        <v>1141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</row>
    <row r="425" spans="1:16" ht="12.75">
      <c r="A425" t="s">
        <v>140</v>
      </c>
      <c r="B425" t="s">
        <v>1040</v>
      </c>
      <c r="C425" t="s">
        <v>1076</v>
      </c>
      <c r="D425" t="s">
        <v>1091</v>
      </c>
      <c r="E425" t="s">
        <v>1127</v>
      </c>
      <c r="F425" t="s">
        <v>1142</v>
      </c>
      <c r="G425" t="s">
        <v>1143</v>
      </c>
      <c r="H425">
        <v>0</v>
      </c>
      <c r="I425">
        <v>765605.62</v>
      </c>
      <c r="J425">
        <v>437498.92</v>
      </c>
      <c r="K425">
        <v>328106.7</v>
      </c>
      <c r="L425">
        <v>-403724.04</v>
      </c>
      <c r="M425">
        <v>2230440.22</v>
      </c>
      <c r="N425">
        <v>2593690.89</v>
      </c>
      <c r="O425">
        <v>-766974.71</v>
      </c>
      <c r="P425">
        <v>0</v>
      </c>
    </row>
    <row r="426" spans="1:16" ht="12.75">
      <c r="A426" t="s">
        <v>140</v>
      </c>
      <c r="B426" t="s">
        <v>1040</v>
      </c>
      <c r="C426" t="s">
        <v>1076</v>
      </c>
      <c r="D426" t="s">
        <v>1091</v>
      </c>
      <c r="E426" t="s">
        <v>1127</v>
      </c>
      <c r="F426" t="s">
        <v>1144</v>
      </c>
      <c r="G426" t="s">
        <v>1145</v>
      </c>
      <c r="H426">
        <v>0</v>
      </c>
      <c r="I426">
        <v>3021745.16</v>
      </c>
      <c r="J426">
        <v>2613004.59</v>
      </c>
      <c r="K426">
        <v>408740.57</v>
      </c>
      <c r="L426">
        <v>-515825.08</v>
      </c>
      <c r="M426">
        <v>7001277.6</v>
      </c>
      <c r="N426">
        <v>6967298.16</v>
      </c>
      <c r="O426">
        <v>-481845.64</v>
      </c>
      <c r="P426">
        <v>0</v>
      </c>
    </row>
    <row r="427" spans="1:16" ht="12.75">
      <c r="A427" t="s">
        <v>140</v>
      </c>
      <c r="B427" t="s">
        <v>1040</v>
      </c>
      <c r="C427" t="s">
        <v>1076</v>
      </c>
      <c r="D427" t="s">
        <v>1091</v>
      </c>
      <c r="E427" t="s">
        <v>1146</v>
      </c>
      <c r="F427" t="s">
        <v>1147</v>
      </c>
      <c r="G427" t="s">
        <v>1148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</row>
    <row r="428" spans="1:16" ht="12.75">
      <c r="A428" t="s">
        <v>140</v>
      </c>
      <c r="B428" t="s">
        <v>1040</v>
      </c>
      <c r="C428" t="s">
        <v>1076</v>
      </c>
      <c r="D428" t="s">
        <v>1091</v>
      </c>
      <c r="E428" t="s">
        <v>1146</v>
      </c>
      <c r="F428" t="s">
        <v>1149</v>
      </c>
      <c r="G428" t="s">
        <v>1150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1544786.41</v>
      </c>
      <c r="N428">
        <v>1544786.41</v>
      </c>
      <c r="O428">
        <v>0</v>
      </c>
      <c r="P428">
        <v>0</v>
      </c>
    </row>
    <row r="429" spans="1:16" ht="12.75">
      <c r="A429" t="s">
        <v>140</v>
      </c>
      <c r="B429" t="s">
        <v>1040</v>
      </c>
      <c r="C429" t="s">
        <v>1076</v>
      </c>
      <c r="D429" t="s">
        <v>1091</v>
      </c>
      <c r="E429" t="s">
        <v>1146</v>
      </c>
      <c r="F429" t="s">
        <v>1151</v>
      </c>
      <c r="G429" t="s">
        <v>1152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529404.29</v>
      </c>
      <c r="N429">
        <v>529404.29</v>
      </c>
      <c r="O429">
        <v>0</v>
      </c>
      <c r="P429">
        <v>0</v>
      </c>
    </row>
    <row r="430" spans="1:16" ht="12.75">
      <c r="A430" t="s">
        <v>140</v>
      </c>
      <c r="B430" t="s">
        <v>1040</v>
      </c>
      <c r="C430" t="s">
        <v>1076</v>
      </c>
      <c r="D430" t="s">
        <v>1091</v>
      </c>
      <c r="E430" t="s">
        <v>1146</v>
      </c>
      <c r="F430" t="s">
        <v>1153</v>
      </c>
      <c r="G430" t="s">
        <v>1154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45057234.88</v>
      </c>
      <c r="N430">
        <v>45057234.88</v>
      </c>
      <c r="O430">
        <v>0</v>
      </c>
      <c r="P430">
        <v>0</v>
      </c>
    </row>
    <row r="431" spans="1:16" ht="12.75">
      <c r="A431" t="s">
        <v>140</v>
      </c>
      <c r="B431" t="s">
        <v>1040</v>
      </c>
      <c r="C431" t="s">
        <v>1076</v>
      </c>
      <c r="D431" t="s">
        <v>1091</v>
      </c>
      <c r="E431" t="s">
        <v>1146</v>
      </c>
      <c r="F431" t="s">
        <v>1155</v>
      </c>
      <c r="G431" t="s">
        <v>1156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6694.05</v>
      </c>
      <c r="N431">
        <v>6694.05</v>
      </c>
      <c r="O431">
        <v>0</v>
      </c>
      <c r="P431">
        <v>0</v>
      </c>
    </row>
    <row r="432" spans="1:16" ht="12.75">
      <c r="A432" t="s">
        <v>140</v>
      </c>
      <c r="B432" t="s">
        <v>1040</v>
      </c>
      <c r="C432" t="s">
        <v>1076</v>
      </c>
      <c r="D432" t="s">
        <v>1091</v>
      </c>
      <c r="E432" t="s">
        <v>1146</v>
      </c>
      <c r="F432" t="s">
        <v>1157</v>
      </c>
      <c r="G432" t="s">
        <v>1158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264484.45</v>
      </c>
      <c r="N432">
        <v>264484.45</v>
      </c>
      <c r="O432">
        <v>0</v>
      </c>
      <c r="P432">
        <v>0</v>
      </c>
    </row>
    <row r="433" spans="1:16" ht="12.75">
      <c r="A433" t="s">
        <v>140</v>
      </c>
      <c r="B433" t="s">
        <v>1040</v>
      </c>
      <c r="C433" t="s">
        <v>1076</v>
      </c>
      <c r="D433" t="s">
        <v>1091</v>
      </c>
      <c r="E433" t="s">
        <v>1146</v>
      </c>
      <c r="F433" t="s">
        <v>1159</v>
      </c>
      <c r="G433" t="s">
        <v>1160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1768.64</v>
      </c>
      <c r="N433">
        <v>1768.64</v>
      </c>
      <c r="O433">
        <v>0</v>
      </c>
      <c r="P433">
        <v>0</v>
      </c>
    </row>
    <row r="434" spans="1:16" ht="12.75">
      <c r="A434" t="s">
        <v>140</v>
      </c>
      <c r="B434" t="s">
        <v>1040</v>
      </c>
      <c r="C434" t="s">
        <v>1076</v>
      </c>
      <c r="D434" t="s">
        <v>1091</v>
      </c>
      <c r="E434" t="s">
        <v>1146</v>
      </c>
      <c r="F434" t="s">
        <v>1161</v>
      </c>
      <c r="G434" t="s">
        <v>1162</v>
      </c>
      <c r="H434">
        <v>0</v>
      </c>
      <c r="I434">
        <v>7037.05</v>
      </c>
      <c r="J434">
        <v>10804.14</v>
      </c>
      <c r="K434">
        <v>-3767.09</v>
      </c>
      <c r="L434">
        <v>0</v>
      </c>
      <c r="M434">
        <v>123793.3</v>
      </c>
      <c r="N434">
        <v>123949.3</v>
      </c>
      <c r="O434">
        <v>-156</v>
      </c>
      <c r="P434">
        <v>0</v>
      </c>
    </row>
    <row r="435" spans="1:16" ht="12.75">
      <c r="A435" t="s">
        <v>140</v>
      </c>
      <c r="B435" t="s">
        <v>1040</v>
      </c>
      <c r="C435" t="s">
        <v>1076</v>
      </c>
      <c r="D435" t="s">
        <v>1091</v>
      </c>
      <c r="E435" t="s">
        <v>1146</v>
      </c>
      <c r="F435" t="s">
        <v>1163</v>
      </c>
      <c r="G435" t="s">
        <v>1164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</row>
    <row r="436" spans="1:16" ht="12.75">
      <c r="A436" t="s">
        <v>140</v>
      </c>
      <c r="B436" t="s">
        <v>1040</v>
      </c>
      <c r="C436" t="s">
        <v>1076</v>
      </c>
      <c r="D436" t="s">
        <v>1091</v>
      </c>
      <c r="E436" t="s">
        <v>1146</v>
      </c>
      <c r="F436" t="s">
        <v>1165</v>
      </c>
      <c r="G436" t="s">
        <v>1166</v>
      </c>
      <c r="H436">
        <v>0</v>
      </c>
      <c r="I436">
        <v>0</v>
      </c>
      <c r="J436">
        <v>0</v>
      </c>
      <c r="K436">
        <v>0</v>
      </c>
      <c r="L436">
        <v>-207401.68</v>
      </c>
      <c r="M436">
        <v>208801.68</v>
      </c>
      <c r="N436">
        <v>2979.46</v>
      </c>
      <c r="O436">
        <v>-1579.46</v>
      </c>
      <c r="P436">
        <v>0</v>
      </c>
    </row>
    <row r="437" spans="1:16" ht="12.75">
      <c r="A437" t="s">
        <v>140</v>
      </c>
      <c r="B437" t="s">
        <v>1040</v>
      </c>
      <c r="C437" t="s">
        <v>1076</v>
      </c>
      <c r="D437" t="s">
        <v>1091</v>
      </c>
      <c r="E437" t="s">
        <v>1146</v>
      </c>
      <c r="F437" t="s">
        <v>1167</v>
      </c>
      <c r="G437" t="s">
        <v>1168</v>
      </c>
      <c r="H437">
        <v>0</v>
      </c>
      <c r="I437">
        <v>1888.37</v>
      </c>
      <c r="J437">
        <v>5253.09</v>
      </c>
      <c r="K437">
        <v>-3364.72</v>
      </c>
      <c r="L437">
        <v>-3.96</v>
      </c>
      <c r="M437">
        <v>181389.88</v>
      </c>
      <c r="N437">
        <v>181385.92</v>
      </c>
      <c r="O437">
        <v>0</v>
      </c>
      <c r="P437">
        <v>0</v>
      </c>
    </row>
    <row r="438" spans="1:16" ht="12.75">
      <c r="A438" t="s">
        <v>140</v>
      </c>
      <c r="B438" t="s">
        <v>1040</v>
      </c>
      <c r="C438" t="s">
        <v>1076</v>
      </c>
      <c r="D438" t="s">
        <v>1091</v>
      </c>
      <c r="E438" t="s">
        <v>1146</v>
      </c>
      <c r="F438" t="s">
        <v>1169</v>
      </c>
      <c r="G438" t="s">
        <v>1170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15226.45</v>
      </c>
      <c r="N438">
        <v>15226.45</v>
      </c>
      <c r="O438">
        <v>0</v>
      </c>
      <c r="P438">
        <v>0</v>
      </c>
    </row>
    <row r="439" spans="1:16" ht="12.75">
      <c r="A439" t="s">
        <v>140</v>
      </c>
      <c r="B439" t="s">
        <v>1040</v>
      </c>
      <c r="C439" t="s">
        <v>1076</v>
      </c>
      <c r="D439" t="s">
        <v>1091</v>
      </c>
      <c r="E439" t="s">
        <v>1146</v>
      </c>
      <c r="F439" t="s">
        <v>1171</v>
      </c>
      <c r="G439" t="s">
        <v>1172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</row>
    <row r="440" spans="1:16" ht="12.75">
      <c r="A440" t="s">
        <v>140</v>
      </c>
      <c r="B440" t="s">
        <v>1040</v>
      </c>
      <c r="C440" t="s">
        <v>1076</v>
      </c>
      <c r="D440" t="s">
        <v>1091</v>
      </c>
      <c r="E440" t="s">
        <v>1146</v>
      </c>
      <c r="F440" t="s">
        <v>1173</v>
      </c>
      <c r="G440" t="s">
        <v>1174</v>
      </c>
      <c r="H440">
        <v>0</v>
      </c>
      <c r="I440">
        <v>10469.98</v>
      </c>
      <c r="J440">
        <v>9591.47</v>
      </c>
      <c r="K440">
        <v>878.51</v>
      </c>
      <c r="L440">
        <v>-83469.13</v>
      </c>
      <c r="M440">
        <v>6167135.38</v>
      </c>
      <c r="N440">
        <v>6084544.76</v>
      </c>
      <c r="O440">
        <v>-878.51</v>
      </c>
      <c r="P440">
        <v>0</v>
      </c>
    </row>
    <row r="441" spans="1:16" ht="12.75">
      <c r="A441" t="s">
        <v>140</v>
      </c>
      <c r="B441" t="s">
        <v>1040</v>
      </c>
      <c r="C441" t="s">
        <v>1076</v>
      </c>
      <c r="D441" t="s">
        <v>1091</v>
      </c>
      <c r="E441" t="s">
        <v>1146</v>
      </c>
      <c r="F441" t="s">
        <v>1175</v>
      </c>
      <c r="G441" t="s">
        <v>1176</v>
      </c>
      <c r="H441">
        <v>0</v>
      </c>
      <c r="I441">
        <v>431.93</v>
      </c>
      <c r="J441">
        <v>580.02</v>
      </c>
      <c r="K441">
        <v>-148.09</v>
      </c>
      <c r="L441">
        <v>0</v>
      </c>
      <c r="M441">
        <v>35060.15</v>
      </c>
      <c r="N441">
        <v>35060.15</v>
      </c>
      <c r="O441">
        <v>0</v>
      </c>
      <c r="P441">
        <v>0</v>
      </c>
    </row>
    <row r="442" spans="1:16" ht="12.75">
      <c r="A442" t="s">
        <v>140</v>
      </c>
      <c r="B442" t="s">
        <v>1040</v>
      </c>
      <c r="C442" t="s">
        <v>1076</v>
      </c>
      <c r="D442" t="s">
        <v>1091</v>
      </c>
      <c r="E442" t="s">
        <v>1146</v>
      </c>
      <c r="F442" t="s">
        <v>1177</v>
      </c>
      <c r="G442" t="s">
        <v>1178</v>
      </c>
      <c r="H442">
        <v>0</v>
      </c>
      <c r="I442">
        <v>0</v>
      </c>
      <c r="J442">
        <v>262356.09</v>
      </c>
      <c r="K442">
        <v>-262356.09</v>
      </c>
      <c r="L442">
        <v>0</v>
      </c>
      <c r="M442">
        <v>5397.68</v>
      </c>
      <c r="N442">
        <v>197239.06</v>
      </c>
      <c r="O442">
        <v>-191841.38</v>
      </c>
      <c r="P442">
        <v>0</v>
      </c>
    </row>
    <row r="443" spans="1:16" ht="12.75">
      <c r="A443" t="s">
        <v>140</v>
      </c>
      <c r="B443" t="s">
        <v>1040</v>
      </c>
      <c r="C443" t="s">
        <v>1076</v>
      </c>
      <c r="D443" t="s">
        <v>1091</v>
      </c>
      <c r="E443" t="s">
        <v>1146</v>
      </c>
      <c r="F443" t="s">
        <v>1179</v>
      </c>
      <c r="G443" t="s">
        <v>1180</v>
      </c>
      <c r="H443">
        <v>0</v>
      </c>
      <c r="I443">
        <v>0</v>
      </c>
      <c r="J443">
        <v>0</v>
      </c>
      <c r="K443">
        <v>0</v>
      </c>
      <c r="P443">
        <v>0</v>
      </c>
    </row>
    <row r="444" spans="1:16" ht="12.75">
      <c r="A444" t="s">
        <v>134</v>
      </c>
      <c r="B444" t="s">
        <v>1040</v>
      </c>
      <c r="C444" t="s">
        <v>1181</v>
      </c>
      <c r="D444" t="s">
        <v>1182</v>
      </c>
      <c r="E444" t="s">
        <v>1183</v>
      </c>
      <c r="F444" t="s">
        <v>1184</v>
      </c>
      <c r="G444" t="s">
        <v>1185</v>
      </c>
      <c r="H444">
        <v>0</v>
      </c>
      <c r="I444">
        <v>276825.4</v>
      </c>
      <c r="J444">
        <v>116719.4</v>
      </c>
      <c r="K444">
        <v>160106</v>
      </c>
      <c r="L444">
        <v>0</v>
      </c>
      <c r="M444">
        <v>8270889.13</v>
      </c>
      <c r="N444">
        <v>1584045.24</v>
      </c>
      <c r="O444">
        <v>6686843.89</v>
      </c>
      <c r="P444">
        <v>0</v>
      </c>
    </row>
    <row r="445" spans="1:16" ht="12.75">
      <c r="A445" t="s">
        <v>134</v>
      </c>
      <c r="B445" t="s">
        <v>1040</v>
      </c>
      <c r="C445" t="s">
        <v>1181</v>
      </c>
      <c r="D445" t="s">
        <v>1182</v>
      </c>
      <c r="E445" t="s">
        <v>1183</v>
      </c>
      <c r="F445" t="s">
        <v>1186</v>
      </c>
      <c r="G445" t="s">
        <v>1187</v>
      </c>
      <c r="H445">
        <v>0</v>
      </c>
      <c r="I445">
        <v>231307141.52</v>
      </c>
      <c r="J445">
        <v>135091803.3</v>
      </c>
      <c r="K445">
        <v>96215338.22</v>
      </c>
      <c r="L445">
        <v>0</v>
      </c>
      <c r="M445">
        <v>753640012.02</v>
      </c>
      <c r="N445">
        <v>684036980.1</v>
      </c>
      <c r="O445">
        <v>69603031.92</v>
      </c>
      <c r="P445">
        <v>0</v>
      </c>
    </row>
    <row r="446" spans="1:16" ht="12.75">
      <c r="A446" t="s">
        <v>134</v>
      </c>
      <c r="B446" t="s">
        <v>1040</v>
      </c>
      <c r="C446" t="s">
        <v>1181</v>
      </c>
      <c r="D446" t="s">
        <v>1182</v>
      </c>
      <c r="E446" t="s">
        <v>1188</v>
      </c>
      <c r="F446" t="s">
        <v>1189</v>
      </c>
      <c r="G446" t="s">
        <v>1190</v>
      </c>
      <c r="H446">
        <v>0</v>
      </c>
      <c r="I446">
        <v>952526727.92</v>
      </c>
      <c r="J446">
        <v>952526727.92</v>
      </c>
      <c r="K446">
        <v>0</v>
      </c>
      <c r="L446">
        <v>0</v>
      </c>
      <c r="M446">
        <v>4400083403.45</v>
      </c>
      <c r="N446">
        <v>4400083403.45</v>
      </c>
      <c r="O446">
        <v>0</v>
      </c>
      <c r="P446">
        <v>0</v>
      </c>
    </row>
    <row r="447" spans="1:16" ht="12.75">
      <c r="A447" t="s">
        <v>134</v>
      </c>
      <c r="B447" t="s">
        <v>1040</v>
      </c>
      <c r="C447" t="s">
        <v>1181</v>
      </c>
      <c r="D447" t="s">
        <v>1182</v>
      </c>
      <c r="E447" t="s">
        <v>1191</v>
      </c>
      <c r="F447" t="s">
        <v>1192</v>
      </c>
      <c r="G447" t="s">
        <v>1193</v>
      </c>
      <c r="H447">
        <v>0</v>
      </c>
      <c r="I447">
        <v>65340999.6</v>
      </c>
      <c r="J447">
        <v>65340999.6</v>
      </c>
      <c r="K447">
        <v>0</v>
      </c>
      <c r="L447">
        <v>0</v>
      </c>
      <c r="M447">
        <v>339314445.3</v>
      </c>
      <c r="N447">
        <v>339314445.3</v>
      </c>
      <c r="O447">
        <v>0</v>
      </c>
      <c r="P447">
        <v>0</v>
      </c>
    </row>
    <row r="448" spans="1:16" ht="12.75">
      <c r="A448" t="s">
        <v>134</v>
      </c>
      <c r="B448" t="s">
        <v>1040</v>
      </c>
      <c r="C448" t="s">
        <v>1181</v>
      </c>
      <c r="D448" t="s">
        <v>1182</v>
      </c>
      <c r="E448" t="s">
        <v>1191</v>
      </c>
      <c r="F448" t="s">
        <v>1194</v>
      </c>
      <c r="G448" t="s">
        <v>1195</v>
      </c>
      <c r="H448">
        <v>0</v>
      </c>
      <c r="I448">
        <v>315825.55</v>
      </c>
      <c r="J448">
        <v>315825.55</v>
      </c>
      <c r="K448">
        <v>0</v>
      </c>
      <c r="L448">
        <v>0</v>
      </c>
      <c r="M448">
        <v>1905326760.92</v>
      </c>
      <c r="N448">
        <v>1905326760.92</v>
      </c>
      <c r="O448">
        <v>0</v>
      </c>
      <c r="P448">
        <v>0</v>
      </c>
    </row>
    <row r="449" spans="1:16" ht="12.75">
      <c r="A449" t="s">
        <v>134</v>
      </c>
      <c r="B449" t="s">
        <v>1040</v>
      </c>
      <c r="C449" t="s">
        <v>1181</v>
      </c>
      <c r="D449" t="s">
        <v>1196</v>
      </c>
      <c r="E449" t="s">
        <v>1197</v>
      </c>
      <c r="F449" t="s">
        <v>1198</v>
      </c>
      <c r="G449" t="s">
        <v>1199</v>
      </c>
      <c r="H449">
        <v>0</v>
      </c>
      <c r="I449">
        <v>0</v>
      </c>
      <c r="J449">
        <v>6553953.52</v>
      </c>
      <c r="K449">
        <v>-6553953.52</v>
      </c>
      <c r="L449">
        <v>25672757.72</v>
      </c>
      <c r="M449">
        <v>0</v>
      </c>
      <c r="N449">
        <v>25663410.72</v>
      </c>
      <c r="O449">
        <v>9347</v>
      </c>
      <c r="P449">
        <v>0</v>
      </c>
    </row>
    <row r="450" spans="1:16" ht="12.75">
      <c r="A450" t="s">
        <v>134</v>
      </c>
      <c r="B450" t="s">
        <v>1040</v>
      </c>
      <c r="C450" t="s">
        <v>1181</v>
      </c>
      <c r="D450" t="s">
        <v>1196</v>
      </c>
      <c r="E450" t="s">
        <v>1197</v>
      </c>
      <c r="F450" t="s">
        <v>1200</v>
      </c>
      <c r="G450" t="s">
        <v>1201</v>
      </c>
      <c r="H450">
        <v>0</v>
      </c>
      <c r="I450">
        <v>3302411.56</v>
      </c>
      <c r="J450">
        <v>46668201.59</v>
      </c>
      <c r="K450">
        <v>-43365790.03</v>
      </c>
      <c r="L450">
        <v>922233449.27</v>
      </c>
      <c r="M450">
        <v>5482911.04</v>
      </c>
      <c r="N450">
        <v>240083067.41</v>
      </c>
      <c r="O450">
        <v>687633292.9</v>
      </c>
      <c r="P450">
        <v>0</v>
      </c>
    </row>
    <row r="451" spans="1:16" ht="12.75">
      <c r="A451" t="s">
        <v>134</v>
      </c>
      <c r="B451" t="s">
        <v>1040</v>
      </c>
      <c r="C451" t="s">
        <v>1181</v>
      </c>
      <c r="D451" t="s">
        <v>1202</v>
      </c>
      <c r="E451" t="s">
        <v>1203</v>
      </c>
      <c r="F451" t="s">
        <v>1204</v>
      </c>
      <c r="G451" t="s">
        <v>1205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8556</v>
      </c>
      <c r="N451">
        <v>8556</v>
      </c>
      <c r="O451">
        <v>0</v>
      </c>
      <c r="P451">
        <v>0</v>
      </c>
    </row>
    <row r="452" spans="1:16" ht="12.75">
      <c r="A452" t="s">
        <v>134</v>
      </c>
      <c r="B452" t="s">
        <v>1040</v>
      </c>
      <c r="C452" t="s">
        <v>1181</v>
      </c>
      <c r="D452" t="s">
        <v>1202</v>
      </c>
      <c r="E452" t="s">
        <v>1203</v>
      </c>
      <c r="F452" t="s">
        <v>1206</v>
      </c>
      <c r="G452" t="s">
        <v>1207</v>
      </c>
      <c r="H452">
        <v>0</v>
      </c>
      <c r="I452">
        <v>496161.76</v>
      </c>
      <c r="J452">
        <v>496161.76</v>
      </c>
      <c r="K452">
        <v>0</v>
      </c>
      <c r="L452">
        <v>0</v>
      </c>
      <c r="M452">
        <v>4734411.28</v>
      </c>
      <c r="N452">
        <v>4734411.28</v>
      </c>
      <c r="O452">
        <v>0</v>
      </c>
      <c r="P452">
        <v>0</v>
      </c>
    </row>
    <row r="453" spans="1:16" ht="12.75">
      <c r="A453" t="s">
        <v>134</v>
      </c>
      <c r="B453" t="s">
        <v>1040</v>
      </c>
      <c r="C453" t="s">
        <v>1181</v>
      </c>
      <c r="D453" t="s">
        <v>1202</v>
      </c>
      <c r="E453" t="s">
        <v>1208</v>
      </c>
      <c r="F453" t="s">
        <v>1209</v>
      </c>
      <c r="G453" t="s">
        <v>1210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</row>
    <row r="454" spans="1:16" ht="12.75">
      <c r="A454" t="s">
        <v>134</v>
      </c>
      <c r="B454" t="s">
        <v>1040</v>
      </c>
      <c r="C454" t="s">
        <v>1181</v>
      </c>
      <c r="D454" t="s">
        <v>1202</v>
      </c>
      <c r="E454" t="s">
        <v>1208</v>
      </c>
      <c r="F454" t="s">
        <v>1211</v>
      </c>
      <c r="G454" t="s">
        <v>1212</v>
      </c>
      <c r="H454">
        <v>0</v>
      </c>
      <c r="I454">
        <v>70061434.66</v>
      </c>
      <c r="J454">
        <v>70061434.66</v>
      </c>
      <c r="K454">
        <v>0</v>
      </c>
      <c r="L454">
        <v>0</v>
      </c>
      <c r="M454">
        <v>272118204.07</v>
      </c>
      <c r="N454">
        <v>272118204.07</v>
      </c>
      <c r="O454">
        <v>0</v>
      </c>
      <c r="P454">
        <v>0</v>
      </c>
    </row>
    <row r="455" spans="1:16" ht="12.75">
      <c r="A455" t="s">
        <v>134</v>
      </c>
      <c r="B455" t="s">
        <v>1040</v>
      </c>
      <c r="C455" t="s">
        <v>1181</v>
      </c>
      <c r="D455" t="s">
        <v>1202</v>
      </c>
      <c r="E455" t="s">
        <v>1208</v>
      </c>
      <c r="F455" t="s">
        <v>1213</v>
      </c>
      <c r="G455" t="s">
        <v>1214</v>
      </c>
      <c r="H455">
        <v>0</v>
      </c>
      <c r="I455">
        <v>2091808.02</v>
      </c>
      <c r="J455">
        <v>2091808.02</v>
      </c>
      <c r="K455">
        <v>0</v>
      </c>
      <c r="L455">
        <v>0</v>
      </c>
      <c r="M455">
        <v>6548829.02</v>
      </c>
      <c r="N455">
        <v>6548829.02</v>
      </c>
      <c r="O455">
        <v>0</v>
      </c>
      <c r="P455">
        <v>0</v>
      </c>
    </row>
    <row r="456" spans="1:16" ht="12.75">
      <c r="A456" t="s">
        <v>134</v>
      </c>
      <c r="B456" t="s">
        <v>1040</v>
      </c>
      <c r="C456" t="s">
        <v>1181</v>
      </c>
      <c r="D456" t="s">
        <v>1202</v>
      </c>
      <c r="E456" t="s">
        <v>1208</v>
      </c>
      <c r="F456" t="s">
        <v>1215</v>
      </c>
      <c r="G456" t="s">
        <v>1216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7940922.59</v>
      </c>
      <c r="N456">
        <v>7940922.59</v>
      </c>
      <c r="O456">
        <v>0</v>
      </c>
      <c r="P456">
        <v>0</v>
      </c>
    </row>
    <row r="457" spans="1:16" ht="12.75">
      <c r="A457" t="s">
        <v>134</v>
      </c>
      <c r="B457" t="s">
        <v>1040</v>
      </c>
      <c r="C457" t="s">
        <v>1181</v>
      </c>
      <c r="D457" t="s">
        <v>1202</v>
      </c>
      <c r="E457" t="s">
        <v>1217</v>
      </c>
      <c r="F457" t="s">
        <v>1218</v>
      </c>
      <c r="G457" t="s">
        <v>1219</v>
      </c>
      <c r="H457">
        <v>0</v>
      </c>
      <c r="I457">
        <v>384545.63</v>
      </c>
      <c r="J457">
        <v>384545.63</v>
      </c>
      <c r="K457">
        <v>0</v>
      </c>
      <c r="L457">
        <v>0</v>
      </c>
      <c r="M457">
        <v>59921835.25</v>
      </c>
      <c r="N457">
        <v>59921835.25</v>
      </c>
      <c r="O457">
        <v>0</v>
      </c>
      <c r="P457">
        <v>0</v>
      </c>
    </row>
    <row r="458" spans="1:16" ht="12.75">
      <c r="A458" t="s">
        <v>134</v>
      </c>
      <c r="B458" t="s">
        <v>1040</v>
      </c>
      <c r="C458" t="s">
        <v>1181</v>
      </c>
      <c r="D458" t="s">
        <v>1202</v>
      </c>
      <c r="E458" t="s">
        <v>1217</v>
      </c>
      <c r="F458" t="s">
        <v>1220</v>
      </c>
      <c r="G458" t="s">
        <v>1221</v>
      </c>
      <c r="H458">
        <v>0</v>
      </c>
      <c r="I458">
        <v>211784763.27</v>
      </c>
      <c r="J458">
        <v>211784763.27</v>
      </c>
      <c r="K458">
        <v>0</v>
      </c>
      <c r="L458">
        <v>0</v>
      </c>
      <c r="M458">
        <v>1390467101.93</v>
      </c>
      <c r="N458">
        <v>1390467101.93</v>
      </c>
      <c r="O458">
        <v>0</v>
      </c>
      <c r="P458">
        <v>0</v>
      </c>
    </row>
    <row r="459" spans="1:16" ht="12.75">
      <c r="A459" t="s">
        <v>134</v>
      </c>
      <c r="B459" t="s">
        <v>1040</v>
      </c>
      <c r="C459" t="s">
        <v>1181</v>
      </c>
      <c r="D459" t="s">
        <v>1222</v>
      </c>
      <c r="E459" t="s">
        <v>1223</v>
      </c>
      <c r="F459" t="s">
        <v>1224</v>
      </c>
      <c r="G459" t="s">
        <v>1225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</row>
    <row r="460" spans="1:16" ht="12.75">
      <c r="A460" t="s">
        <v>134</v>
      </c>
      <c r="B460" t="s">
        <v>1040</v>
      </c>
      <c r="C460" t="s">
        <v>1181</v>
      </c>
      <c r="D460" t="s">
        <v>1222</v>
      </c>
      <c r="E460" t="s">
        <v>1223</v>
      </c>
      <c r="F460" t="s">
        <v>1226</v>
      </c>
      <c r="G460" t="s">
        <v>1227</v>
      </c>
      <c r="H460">
        <v>0</v>
      </c>
      <c r="I460">
        <v>2773956.8</v>
      </c>
      <c r="J460">
        <v>2773956.8</v>
      </c>
      <c r="K460">
        <v>0</v>
      </c>
      <c r="L460">
        <v>0</v>
      </c>
      <c r="M460">
        <v>9012327.85</v>
      </c>
      <c r="N460">
        <v>9012327.85</v>
      </c>
      <c r="O460">
        <v>0</v>
      </c>
      <c r="P460">
        <v>0</v>
      </c>
    </row>
    <row r="461" spans="1:16" ht="12.75">
      <c r="A461" t="s">
        <v>134</v>
      </c>
      <c r="B461" t="s">
        <v>1040</v>
      </c>
      <c r="C461" t="s">
        <v>1181</v>
      </c>
      <c r="D461" t="s">
        <v>1222</v>
      </c>
      <c r="E461" t="s">
        <v>1228</v>
      </c>
      <c r="F461" t="s">
        <v>1229</v>
      </c>
      <c r="G461" t="s">
        <v>1230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2.75">
      <c r="A462" t="s">
        <v>134</v>
      </c>
      <c r="B462" t="s">
        <v>1040</v>
      </c>
      <c r="C462" t="s">
        <v>1181</v>
      </c>
      <c r="D462" t="s">
        <v>1222</v>
      </c>
      <c r="E462" t="s">
        <v>1228</v>
      </c>
      <c r="F462" t="s">
        <v>1231</v>
      </c>
      <c r="G462" t="s">
        <v>1232</v>
      </c>
      <c r="H462">
        <v>0</v>
      </c>
      <c r="I462">
        <v>4978047.04</v>
      </c>
      <c r="J462">
        <v>4978047.04</v>
      </c>
      <c r="K462">
        <v>0</v>
      </c>
      <c r="L462">
        <v>0</v>
      </c>
      <c r="M462">
        <v>112790448.25</v>
      </c>
      <c r="N462">
        <v>112790448.25</v>
      </c>
      <c r="O462">
        <v>0</v>
      </c>
      <c r="P462">
        <v>0</v>
      </c>
    </row>
    <row r="463" spans="1:16" ht="12.75">
      <c r="A463" t="s">
        <v>134</v>
      </c>
      <c r="B463" t="s">
        <v>1040</v>
      </c>
      <c r="C463" t="s">
        <v>1181</v>
      </c>
      <c r="D463" t="s">
        <v>1233</v>
      </c>
      <c r="E463" t="s">
        <v>1234</v>
      </c>
      <c r="F463" t="s">
        <v>1235</v>
      </c>
      <c r="G463" t="s">
        <v>1236</v>
      </c>
      <c r="H463">
        <v>0</v>
      </c>
      <c r="I463">
        <v>384545.63</v>
      </c>
      <c r="J463">
        <v>384545.63</v>
      </c>
      <c r="K463">
        <v>0</v>
      </c>
      <c r="L463">
        <v>0</v>
      </c>
      <c r="M463">
        <v>59921835.25</v>
      </c>
      <c r="N463">
        <v>59921835.25</v>
      </c>
      <c r="O463">
        <v>0</v>
      </c>
      <c r="P463">
        <v>0</v>
      </c>
    </row>
    <row r="464" spans="1:16" ht="12.75">
      <c r="A464" t="s">
        <v>134</v>
      </c>
      <c r="B464" t="s">
        <v>1040</v>
      </c>
      <c r="C464" t="s">
        <v>1181</v>
      </c>
      <c r="D464" t="s">
        <v>1233</v>
      </c>
      <c r="E464" t="s">
        <v>1234</v>
      </c>
      <c r="F464" t="s">
        <v>1237</v>
      </c>
      <c r="G464" t="s">
        <v>1238</v>
      </c>
      <c r="H464">
        <v>0</v>
      </c>
      <c r="I464">
        <v>211784763.27</v>
      </c>
      <c r="J464">
        <v>211784763.27</v>
      </c>
      <c r="K464">
        <v>0</v>
      </c>
      <c r="L464">
        <v>0</v>
      </c>
      <c r="M464">
        <v>1390467101.93</v>
      </c>
      <c r="N464">
        <v>1390467101.93</v>
      </c>
      <c r="O464">
        <v>0</v>
      </c>
      <c r="P464">
        <v>0</v>
      </c>
    </row>
    <row r="465" spans="1:16" ht="12.75">
      <c r="A465" t="s">
        <v>134</v>
      </c>
      <c r="B465" t="s">
        <v>1040</v>
      </c>
      <c r="C465" t="s">
        <v>1181</v>
      </c>
      <c r="D465" t="s">
        <v>1239</v>
      </c>
      <c r="E465" t="s">
        <v>1240</v>
      </c>
      <c r="F465" t="s">
        <v>1241</v>
      </c>
      <c r="G465" t="s">
        <v>1242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</row>
    <row r="466" spans="1:16" ht="12.75">
      <c r="A466" t="s">
        <v>134</v>
      </c>
      <c r="B466" t="s">
        <v>1040</v>
      </c>
      <c r="C466" t="s">
        <v>1181</v>
      </c>
      <c r="D466" t="s">
        <v>1239</v>
      </c>
      <c r="E466" t="s">
        <v>1240</v>
      </c>
      <c r="F466" t="s">
        <v>1243</v>
      </c>
      <c r="G466" t="s">
        <v>1244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68000</v>
      </c>
      <c r="N466">
        <v>68000</v>
      </c>
      <c r="O466">
        <v>0</v>
      </c>
      <c r="P466">
        <v>0</v>
      </c>
    </row>
    <row r="467" spans="1:16" ht="12.75">
      <c r="A467" t="s">
        <v>134</v>
      </c>
      <c r="B467" t="s">
        <v>1040</v>
      </c>
      <c r="C467" t="s">
        <v>1181</v>
      </c>
      <c r="D467" t="s">
        <v>1239</v>
      </c>
      <c r="E467" t="s">
        <v>1245</v>
      </c>
      <c r="F467" t="s">
        <v>1246</v>
      </c>
      <c r="G467" t="s">
        <v>1247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ht="12.75">
      <c r="A468" t="s">
        <v>134</v>
      </c>
      <c r="B468" t="s">
        <v>1040</v>
      </c>
      <c r="C468" t="s">
        <v>1181</v>
      </c>
      <c r="D468" t="s">
        <v>1239</v>
      </c>
      <c r="E468" t="s">
        <v>1245</v>
      </c>
      <c r="F468" t="s">
        <v>1248</v>
      </c>
      <c r="G468" t="s">
        <v>1249</v>
      </c>
      <c r="H468">
        <v>0</v>
      </c>
      <c r="I468">
        <v>10.91</v>
      </c>
      <c r="J468">
        <v>10.91</v>
      </c>
      <c r="K468">
        <v>0</v>
      </c>
      <c r="L468">
        <v>0</v>
      </c>
      <c r="M468">
        <v>105.9</v>
      </c>
      <c r="N468">
        <v>105.9</v>
      </c>
      <c r="O468">
        <v>0</v>
      </c>
      <c r="P468">
        <v>0</v>
      </c>
    </row>
    <row r="469" spans="1:16" ht="12.75">
      <c r="A469" t="s">
        <v>134</v>
      </c>
      <c r="B469" t="s">
        <v>1040</v>
      </c>
      <c r="C469" t="s">
        <v>1181</v>
      </c>
      <c r="D469" t="s">
        <v>1239</v>
      </c>
      <c r="E469" t="s">
        <v>1245</v>
      </c>
      <c r="F469" t="s">
        <v>1250</v>
      </c>
      <c r="G469" t="s">
        <v>1251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ht="12.75">
      <c r="A470" t="s">
        <v>134</v>
      </c>
      <c r="B470" t="s">
        <v>1040</v>
      </c>
      <c r="C470" t="s">
        <v>1181</v>
      </c>
      <c r="D470" t="s">
        <v>1252</v>
      </c>
      <c r="E470" t="s">
        <v>1253</v>
      </c>
      <c r="F470" t="s">
        <v>1254</v>
      </c>
      <c r="G470" t="s">
        <v>1255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ht="12.75">
      <c r="A471" t="s">
        <v>134</v>
      </c>
      <c r="B471" t="s">
        <v>1040</v>
      </c>
      <c r="C471" t="s">
        <v>1181</v>
      </c>
      <c r="D471" t="s">
        <v>1252</v>
      </c>
      <c r="E471" t="s">
        <v>1253</v>
      </c>
      <c r="F471" t="s">
        <v>1256</v>
      </c>
      <c r="G471" t="s">
        <v>1257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</row>
    <row r="472" spans="1:16" ht="12.75">
      <c r="A472" t="s">
        <v>134</v>
      </c>
      <c r="B472" t="s">
        <v>1040</v>
      </c>
      <c r="C472" t="s">
        <v>1181</v>
      </c>
      <c r="D472" t="s">
        <v>1252</v>
      </c>
      <c r="E472" t="s">
        <v>1258</v>
      </c>
      <c r="F472" t="s">
        <v>1259</v>
      </c>
      <c r="G472" t="s">
        <v>1260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2.75">
      <c r="A473" t="s">
        <v>134</v>
      </c>
      <c r="B473" t="s">
        <v>1040</v>
      </c>
      <c r="C473" t="s">
        <v>1181</v>
      </c>
      <c r="D473" t="s">
        <v>1252</v>
      </c>
      <c r="E473" t="s">
        <v>1258</v>
      </c>
      <c r="F473" t="s">
        <v>1261</v>
      </c>
      <c r="G473" t="s">
        <v>1262</v>
      </c>
      <c r="H473">
        <v>0</v>
      </c>
      <c r="I473">
        <v>26299885.53</v>
      </c>
      <c r="J473">
        <v>26299885.53</v>
      </c>
      <c r="K473">
        <v>0</v>
      </c>
      <c r="L473">
        <v>0</v>
      </c>
      <c r="M473">
        <v>62678176.6</v>
      </c>
      <c r="N473">
        <v>62678176.6</v>
      </c>
      <c r="O473">
        <v>0</v>
      </c>
      <c r="P473">
        <v>0</v>
      </c>
    </row>
    <row r="474" spans="1:16" ht="12.75">
      <c r="A474" t="s">
        <v>134</v>
      </c>
      <c r="B474" t="s">
        <v>1040</v>
      </c>
      <c r="C474" t="s">
        <v>1181</v>
      </c>
      <c r="D474" t="s">
        <v>1252</v>
      </c>
      <c r="E474" t="s">
        <v>1263</v>
      </c>
      <c r="F474" t="s">
        <v>1264</v>
      </c>
      <c r="G474" t="s">
        <v>1265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2.75">
      <c r="A475" t="s">
        <v>134</v>
      </c>
      <c r="B475" t="s">
        <v>1040</v>
      </c>
      <c r="C475" t="s">
        <v>1181</v>
      </c>
      <c r="D475" t="s">
        <v>1252</v>
      </c>
      <c r="E475" t="s">
        <v>1263</v>
      </c>
      <c r="F475" t="s">
        <v>1266</v>
      </c>
      <c r="G475" t="s">
        <v>1267</v>
      </c>
      <c r="H475">
        <v>0</v>
      </c>
      <c r="I475">
        <v>957103.23</v>
      </c>
      <c r="J475">
        <v>957103.23</v>
      </c>
      <c r="K475">
        <v>0</v>
      </c>
      <c r="L475">
        <v>0</v>
      </c>
      <c r="M475">
        <v>12701912.71</v>
      </c>
      <c r="N475">
        <v>12701912.71</v>
      </c>
      <c r="O475">
        <v>0</v>
      </c>
      <c r="P475">
        <v>0</v>
      </c>
    </row>
    <row r="476" spans="1:16" ht="12.75">
      <c r="A476" t="s">
        <v>134</v>
      </c>
      <c r="B476" t="s">
        <v>1040</v>
      </c>
      <c r="C476" t="s">
        <v>1268</v>
      </c>
      <c r="D476" t="s">
        <v>1269</v>
      </c>
      <c r="E476" t="s">
        <v>1270</v>
      </c>
      <c r="F476" t="s">
        <v>1270</v>
      </c>
      <c r="G476" t="s">
        <v>1271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t="12.75">
      <c r="A477" t="s">
        <v>134</v>
      </c>
      <c r="B477" t="s">
        <v>1040</v>
      </c>
      <c r="C477" t="s">
        <v>1268</v>
      </c>
      <c r="D477" t="s">
        <v>1272</v>
      </c>
      <c r="E477" t="s">
        <v>1273</v>
      </c>
      <c r="F477" t="s">
        <v>1273</v>
      </c>
      <c r="G477" t="s">
        <v>1274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</row>
    <row r="478" spans="1:16" ht="12.75">
      <c r="A478" t="s">
        <v>134</v>
      </c>
      <c r="B478" t="s">
        <v>1040</v>
      </c>
      <c r="C478" t="s">
        <v>1268</v>
      </c>
      <c r="D478" t="s">
        <v>1272</v>
      </c>
      <c r="E478" t="s">
        <v>1275</v>
      </c>
      <c r="F478" t="s">
        <v>1275</v>
      </c>
      <c r="G478" t="s">
        <v>1276</v>
      </c>
      <c r="H478">
        <v>0</v>
      </c>
      <c r="I478">
        <v>0</v>
      </c>
      <c r="J478">
        <v>70695658.22</v>
      </c>
      <c r="K478">
        <v>-70695658.22</v>
      </c>
      <c r="L478">
        <v>71781713.01</v>
      </c>
      <c r="M478">
        <v>70695658.22</v>
      </c>
      <c r="N478">
        <v>71781713.01</v>
      </c>
      <c r="O478">
        <v>70695658.22</v>
      </c>
      <c r="P478">
        <v>0</v>
      </c>
    </row>
    <row r="479" spans="1:16" ht="12.75">
      <c r="A479" t="s">
        <v>134</v>
      </c>
      <c r="B479" t="s">
        <v>1040</v>
      </c>
      <c r="C479" t="s">
        <v>1268</v>
      </c>
      <c r="D479" t="s">
        <v>1277</v>
      </c>
      <c r="E479" t="s">
        <v>1278</v>
      </c>
      <c r="F479" t="s">
        <v>1279</v>
      </c>
      <c r="G479" t="s">
        <v>1280</v>
      </c>
      <c r="H479">
        <v>0</v>
      </c>
      <c r="I479">
        <v>0</v>
      </c>
      <c r="J479">
        <v>0</v>
      </c>
      <c r="K479">
        <v>0</v>
      </c>
      <c r="L479">
        <v>10054.99</v>
      </c>
      <c r="M479">
        <v>0</v>
      </c>
      <c r="N479">
        <v>0</v>
      </c>
      <c r="O479">
        <v>10054.99</v>
      </c>
      <c r="P479">
        <v>0</v>
      </c>
    </row>
    <row r="480" spans="1:16" ht="12.75">
      <c r="A480" t="s">
        <v>134</v>
      </c>
      <c r="B480" t="s">
        <v>1040</v>
      </c>
      <c r="C480" t="s">
        <v>1268</v>
      </c>
      <c r="D480" t="s">
        <v>1277</v>
      </c>
      <c r="E480" t="s">
        <v>1281</v>
      </c>
      <c r="F480" t="s">
        <v>1281</v>
      </c>
      <c r="G480" t="s">
        <v>1282</v>
      </c>
      <c r="H480">
        <v>0</v>
      </c>
      <c r="I480">
        <v>26755.97</v>
      </c>
      <c r="J480">
        <v>27387.56</v>
      </c>
      <c r="K480">
        <v>-631.59</v>
      </c>
      <c r="L480">
        <v>5336.98</v>
      </c>
      <c r="M480">
        <v>96443.62</v>
      </c>
      <c r="N480">
        <v>98522.24</v>
      </c>
      <c r="O480">
        <v>3258.36</v>
      </c>
      <c r="P480">
        <v>0</v>
      </c>
    </row>
    <row r="481" spans="1:16" ht="12.75">
      <c r="A481" t="s">
        <v>134</v>
      </c>
      <c r="B481" t="s">
        <v>1040</v>
      </c>
      <c r="C481" t="s">
        <v>1268</v>
      </c>
      <c r="D481" t="s">
        <v>1277</v>
      </c>
      <c r="E481" t="s">
        <v>1283</v>
      </c>
      <c r="F481" t="s">
        <v>1284</v>
      </c>
      <c r="G481" t="s">
        <v>1285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ht="12.75">
      <c r="A482" t="s">
        <v>134</v>
      </c>
      <c r="B482" t="s">
        <v>1040</v>
      </c>
      <c r="C482" t="s">
        <v>1268</v>
      </c>
      <c r="D482" t="s">
        <v>1277</v>
      </c>
      <c r="E482" t="s">
        <v>1283</v>
      </c>
      <c r="F482" t="s">
        <v>1286</v>
      </c>
      <c r="G482" t="s">
        <v>1287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ht="12.75">
      <c r="A483" t="s">
        <v>134</v>
      </c>
      <c r="B483" t="s">
        <v>1040</v>
      </c>
      <c r="C483" t="s">
        <v>1268</v>
      </c>
      <c r="D483" t="s">
        <v>1277</v>
      </c>
      <c r="E483" t="s">
        <v>1283</v>
      </c>
      <c r="F483" t="s">
        <v>1288</v>
      </c>
      <c r="G483" t="s">
        <v>1289</v>
      </c>
      <c r="H483">
        <v>0</v>
      </c>
      <c r="I483">
        <v>0</v>
      </c>
      <c r="J483">
        <v>0</v>
      </c>
      <c r="K483">
        <v>0</v>
      </c>
      <c r="L483">
        <v>93593.38</v>
      </c>
      <c r="M483">
        <v>0</v>
      </c>
      <c r="N483">
        <v>0.03</v>
      </c>
      <c r="O483">
        <v>93593.35</v>
      </c>
      <c r="P483">
        <v>0</v>
      </c>
    </row>
    <row r="484" spans="1:16" ht="12.75">
      <c r="A484" t="s">
        <v>134</v>
      </c>
      <c r="B484" t="s">
        <v>1040</v>
      </c>
      <c r="C484" t="s">
        <v>1268</v>
      </c>
      <c r="D484" t="s">
        <v>1277</v>
      </c>
      <c r="E484" t="s">
        <v>1283</v>
      </c>
      <c r="F484" t="s">
        <v>1290</v>
      </c>
      <c r="G484" t="s">
        <v>1291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ht="12.75">
      <c r="A485" t="s">
        <v>134</v>
      </c>
      <c r="B485" t="s">
        <v>1040</v>
      </c>
      <c r="C485" t="s">
        <v>1268</v>
      </c>
      <c r="D485" t="s">
        <v>1277</v>
      </c>
      <c r="E485" t="s">
        <v>1283</v>
      </c>
      <c r="F485" t="s">
        <v>1292</v>
      </c>
      <c r="G485" t="s">
        <v>1293</v>
      </c>
      <c r="H485">
        <v>0</v>
      </c>
      <c r="I485">
        <v>0</v>
      </c>
      <c r="J485">
        <v>0</v>
      </c>
      <c r="K485">
        <v>0</v>
      </c>
      <c r="P485">
        <v>0</v>
      </c>
    </row>
    <row r="486" spans="1:16" ht="12.75">
      <c r="A486" t="s">
        <v>134</v>
      </c>
      <c r="B486" t="s">
        <v>1040</v>
      </c>
      <c r="C486" t="s">
        <v>1268</v>
      </c>
      <c r="D486" t="s">
        <v>1277</v>
      </c>
      <c r="E486" t="s">
        <v>1294</v>
      </c>
      <c r="F486" t="s">
        <v>1295</v>
      </c>
      <c r="G486" t="s">
        <v>1296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ht="12.75">
      <c r="A487" t="s">
        <v>134</v>
      </c>
      <c r="B487" t="s">
        <v>1040</v>
      </c>
      <c r="C487" t="s">
        <v>1268</v>
      </c>
      <c r="D487" t="s">
        <v>1277</v>
      </c>
      <c r="E487" t="s">
        <v>1297</v>
      </c>
      <c r="F487" t="s">
        <v>1298</v>
      </c>
      <c r="G487" t="s">
        <v>1299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336295.05</v>
      </c>
      <c r="N487">
        <v>336295.05</v>
      </c>
      <c r="O487">
        <v>0</v>
      </c>
      <c r="P487">
        <v>0</v>
      </c>
    </row>
    <row r="488" spans="1:16" ht="12.75">
      <c r="A488" t="s">
        <v>134</v>
      </c>
      <c r="B488" t="s">
        <v>1040</v>
      </c>
      <c r="C488" t="s">
        <v>1268</v>
      </c>
      <c r="D488" t="s">
        <v>1277</v>
      </c>
      <c r="E488" t="s">
        <v>1297</v>
      </c>
      <c r="F488" t="s">
        <v>1300</v>
      </c>
      <c r="G488" t="s">
        <v>1301</v>
      </c>
      <c r="H488">
        <v>0</v>
      </c>
      <c r="I488">
        <v>0</v>
      </c>
      <c r="J488">
        <v>0</v>
      </c>
      <c r="K488">
        <v>0</v>
      </c>
      <c r="L488">
        <v>0.06</v>
      </c>
      <c r="M488">
        <v>0</v>
      </c>
      <c r="N488">
        <v>0</v>
      </c>
      <c r="O488">
        <v>0.06</v>
      </c>
      <c r="P488">
        <v>0</v>
      </c>
    </row>
    <row r="489" spans="1:16" ht="12.75">
      <c r="A489" t="s">
        <v>134</v>
      </c>
      <c r="B489" t="s">
        <v>1040</v>
      </c>
      <c r="C489" t="s">
        <v>1302</v>
      </c>
      <c r="D489" t="s">
        <v>1303</v>
      </c>
      <c r="E489" t="s">
        <v>1304</v>
      </c>
      <c r="F489" t="s">
        <v>1304</v>
      </c>
      <c r="G489" t="s">
        <v>1305</v>
      </c>
      <c r="H489">
        <v>0</v>
      </c>
      <c r="I489">
        <v>88524.11</v>
      </c>
      <c r="J489">
        <v>88524.11</v>
      </c>
      <c r="K489">
        <v>0</v>
      </c>
      <c r="L489">
        <v>0</v>
      </c>
      <c r="M489">
        <v>729176.02</v>
      </c>
      <c r="N489">
        <v>729176.02</v>
      </c>
      <c r="O489">
        <v>0</v>
      </c>
      <c r="P489">
        <v>0</v>
      </c>
    </row>
    <row r="490" spans="1:16" ht="12.75">
      <c r="A490" t="s">
        <v>134</v>
      </c>
      <c r="B490" t="s">
        <v>1040</v>
      </c>
      <c r="C490" t="s">
        <v>1302</v>
      </c>
      <c r="D490" t="s">
        <v>1303</v>
      </c>
      <c r="E490" t="s">
        <v>1306</v>
      </c>
      <c r="F490" t="s">
        <v>1306</v>
      </c>
      <c r="G490" t="s">
        <v>1307</v>
      </c>
      <c r="H490">
        <v>0</v>
      </c>
      <c r="I490">
        <v>1273546.89</v>
      </c>
      <c r="J490">
        <v>1273546.89</v>
      </c>
      <c r="K490">
        <v>0</v>
      </c>
      <c r="L490">
        <v>0</v>
      </c>
      <c r="M490">
        <v>3764661.33</v>
      </c>
      <c r="N490">
        <v>3764661.33</v>
      </c>
      <c r="O490">
        <v>0</v>
      </c>
      <c r="P490">
        <v>0</v>
      </c>
    </row>
    <row r="491" spans="1:16" ht="12.75">
      <c r="A491" t="s">
        <v>134</v>
      </c>
      <c r="B491" t="s">
        <v>1040</v>
      </c>
      <c r="C491" t="s">
        <v>1302</v>
      </c>
      <c r="D491" t="s">
        <v>1303</v>
      </c>
      <c r="E491" t="s">
        <v>1308</v>
      </c>
      <c r="F491" t="s">
        <v>1308</v>
      </c>
      <c r="G491" t="s">
        <v>1309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</row>
    <row r="492" spans="1:16" ht="12.75">
      <c r="A492" t="s">
        <v>134</v>
      </c>
      <c r="B492" t="s">
        <v>1040</v>
      </c>
      <c r="C492" t="s">
        <v>1302</v>
      </c>
      <c r="D492" t="s">
        <v>1303</v>
      </c>
      <c r="E492" t="s">
        <v>1310</v>
      </c>
      <c r="F492" t="s">
        <v>1310</v>
      </c>
      <c r="G492" t="s">
        <v>1311</v>
      </c>
      <c r="H492">
        <v>0</v>
      </c>
      <c r="I492">
        <v>218321.68</v>
      </c>
      <c r="J492">
        <v>218321.68</v>
      </c>
      <c r="K492">
        <v>0</v>
      </c>
      <c r="L492">
        <v>0</v>
      </c>
      <c r="M492">
        <v>19287659.65</v>
      </c>
      <c r="N492">
        <v>19287659.65</v>
      </c>
      <c r="O492">
        <v>0</v>
      </c>
      <c r="P492">
        <v>0</v>
      </c>
    </row>
    <row r="493" spans="1:16" ht="12.75">
      <c r="A493" t="s">
        <v>134</v>
      </c>
      <c r="B493" t="s">
        <v>1040</v>
      </c>
      <c r="C493" t="s">
        <v>1302</v>
      </c>
      <c r="D493" t="s">
        <v>1312</v>
      </c>
      <c r="E493" t="s">
        <v>1313</v>
      </c>
      <c r="F493" t="s">
        <v>1313</v>
      </c>
      <c r="G493" t="s">
        <v>1314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</row>
    <row r="494" spans="1:16" ht="12.75">
      <c r="A494" t="s">
        <v>134</v>
      </c>
      <c r="B494" t="s">
        <v>1040</v>
      </c>
      <c r="C494" t="s">
        <v>1302</v>
      </c>
      <c r="D494" t="s">
        <v>1312</v>
      </c>
      <c r="E494" t="s">
        <v>1315</v>
      </c>
      <c r="F494" t="s">
        <v>1315</v>
      </c>
      <c r="G494" t="s">
        <v>1316</v>
      </c>
      <c r="H494">
        <v>0</v>
      </c>
      <c r="I494">
        <v>19149.95</v>
      </c>
      <c r="J494">
        <v>19149.95</v>
      </c>
      <c r="K494">
        <v>0</v>
      </c>
      <c r="L494">
        <v>0</v>
      </c>
      <c r="M494">
        <v>169149.46</v>
      </c>
      <c r="N494">
        <v>169149.46</v>
      </c>
      <c r="O494">
        <v>0</v>
      </c>
      <c r="P494">
        <v>0</v>
      </c>
    </row>
    <row r="495" spans="1:16" ht="12.75">
      <c r="A495" t="s">
        <v>140</v>
      </c>
      <c r="B495" t="s">
        <v>1040</v>
      </c>
      <c r="C495" t="s">
        <v>1302</v>
      </c>
      <c r="D495" t="s">
        <v>1317</v>
      </c>
      <c r="E495" t="s">
        <v>1318</v>
      </c>
      <c r="F495" t="s">
        <v>1318</v>
      </c>
      <c r="G495" t="s">
        <v>1319</v>
      </c>
      <c r="H495">
        <v>0</v>
      </c>
      <c r="I495">
        <v>1580392.68</v>
      </c>
      <c r="J495">
        <v>1580392.68</v>
      </c>
      <c r="K495">
        <v>0</v>
      </c>
      <c r="L495">
        <v>0</v>
      </c>
      <c r="M495">
        <v>23781497</v>
      </c>
      <c r="N495">
        <v>23781497</v>
      </c>
      <c r="O495">
        <v>0</v>
      </c>
      <c r="P495">
        <v>0</v>
      </c>
    </row>
    <row r="496" spans="1:16" ht="12.75">
      <c r="A496" t="s">
        <v>140</v>
      </c>
      <c r="B496" t="s">
        <v>1040</v>
      </c>
      <c r="C496" t="s">
        <v>1302</v>
      </c>
      <c r="D496" t="s">
        <v>1320</v>
      </c>
      <c r="E496" t="s">
        <v>1321</v>
      </c>
      <c r="F496" t="s">
        <v>1322</v>
      </c>
      <c r="G496" t="s">
        <v>1323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</row>
    <row r="497" spans="1:16" ht="12.75">
      <c r="A497" t="s">
        <v>140</v>
      </c>
      <c r="B497" t="s">
        <v>1040</v>
      </c>
      <c r="C497" t="s">
        <v>1302</v>
      </c>
      <c r="D497" t="s">
        <v>1320</v>
      </c>
      <c r="E497" t="s">
        <v>1321</v>
      </c>
      <c r="F497" t="s">
        <v>1324</v>
      </c>
      <c r="G497" t="s">
        <v>1325</v>
      </c>
      <c r="H497">
        <v>0</v>
      </c>
      <c r="I497">
        <v>111916.55</v>
      </c>
      <c r="J497">
        <v>20766.26</v>
      </c>
      <c r="K497">
        <v>91150.29</v>
      </c>
      <c r="L497">
        <v>-55455.08</v>
      </c>
      <c r="M497">
        <v>212826.91</v>
      </c>
      <c r="N497">
        <v>265050.67</v>
      </c>
      <c r="O497">
        <v>-107678.84</v>
      </c>
      <c r="P497">
        <v>0</v>
      </c>
    </row>
    <row r="498" spans="1:16" ht="12.75">
      <c r="A498" t="s">
        <v>140</v>
      </c>
      <c r="B498" t="s">
        <v>1040</v>
      </c>
      <c r="C498" t="s">
        <v>1302</v>
      </c>
      <c r="D498" t="s">
        <v>1320</v>
      </c>
      <c r="E498" t="s">
        <v>1321</v>
      </c>
      <c r="F498" t="s">
        <v>1326</v>
      </c>
      <c r="G498" t="s">
        <v>1327</v>
      </c>
      <c r="H498">
        <v>0</v>
      </c>
      <c r="I498">
        <v>123446.73</v>
      </c>
      <c r="J498">
        <v>70680.4</v>
      </c>
      <c r="K498">
        <v>52766.33</v>
      </c>
      <c r="L498">
        <v>-528935.24</v>
      </c>
      <c r="M498">
        <v>12021436.16</v>
      </c>
      <c r="N498">
        <v>11618796.23</v>
      </c>
      <c r="O498">
        <v>-126295.31</v>
      </c>
      <c r="P498">
        <v>0</v>
      </c>
    </row>
    <row r="499" spans="1:16" ht="12.75">
      <c r="A499" t="s">
        <v>140</v>
      </c>
      <c r="B499" t="s">
        <v>1040</v>
      </c>
      <c r="C499" t="s">
        <v>1302</v>
      </c>
      <c r="D499" t="s">
        <v>1320</v>
      </c>
      <c r="E499" t="s">
        <v>1321</v>
      </c>
      <c r="F499" t="s">
        <v>1328</v>
      </c>
      <c r="G499" t="s">
        <v>1329</v>
      </c>
      <c r="H499">
        <v>0</v>
      </c>
      <c r="I499">
        <v>319.66</v>
      </c>
      <c r="J499">
        <v>0</v>
      </c>
      <c r="K499">
        <v>319.66</v>
      </c>
      <c r="L499">
        <v>-104.43</v>
      </c>
      <c r="M499">
        <v>710.98</v>
      </c>
      <c r="N499">
        <v>763.33</v>
      </c>
      <c r="O499">
        <v>-156.78</v>
      </c>
      <c r="P499">
        <v>0</v>
      </c>
    </row>
    <row r="500" spans="1:16" ht="12.75">
      <c r="A500" t="s">
        <v>140</v>
      </c>
      <c r="B500" t="s">
        <v>1040</v>
      </c>
      <c r="C500" t="s">
        <v>1302</v>
      </c>
      <c r="D500" t="s">
        <v>1320</v>
      </c>
      <c r="E500" t="s">
        <v>1321</v>
      </c>
      <c r="F500" t="s">
        <v>1330</v>
      </c>
      <c r="G500" t="s">
        <v>1331</v>
      </c>
      <c r="H500">
        <v>0</v>
      </c>
      <c r="I500">
        <v>4822.37</v>
      </c>
      <c r="J500">
        <v>1614.49</v>
      </c>
      <c r="K500">
        <v>3207.88</v>
      </c>
      <c r="L500">
        <v>-21156.48</v>
      </c>
      <c r="M500">
        <v>427343.19</v>
      </c>
      <c r="N500">
        <v>411048.6</v>
      </c>
      <c r="O500">
        <v>-4861.89</v>
      </c>
      <c r="P500">
        <v>0</v>
      </c>
    </row>
    <row r="501" spans="1:16" ht="12.75">
      <c r="A501" t="s">
        <v>140</v>
      </c>
      <c r="B501" t="s">
        <v>1040</v>
      </c>
      <c r="C501" t="s">
        <v>1302</v>
      </c>
      <c r="D501" t="s">
        <v>1320</v>
      </c>
      <c r="E501" t="s">
        <v>1321</v>
      </c>
      <c r="F501" t="s">
        <v>1332</v>
      </c>
      <c r="G501" t="s">
        <v>1333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ht="12.75">
      <c r="A502" t="s">
        <v>140</v>
      </c>
      <c r="B502" t="s">
        <v>1040</v>
      </c>
      <c r="C502" t="s">
        <v>1302</v>
      </c>
      <c r="D502" t="s">
        <v>1320</v>
      </c>
      <c r="E502" t="s">
        <v>1321</v>
      </c>
      <c r="F502" t="s">
        <v>1334</v>
      </c>
      <c r="G502" t="s">
        <v>1335</v>
      </c>
      <c r="H502">
        <v>0</v>
      </c>
      <c r="I502">
        <v>0</v>
      </c>
      <c r="J502">
        <v>0</v>
      </c>
      <c r="K502">
        <v>0</v>
      </c>
      <c r="L502">
        <v>-0.57</v>
      </c>
      <c r="M502">
        <v>0</v>
      </c>
      <c r="N502">
        <v>0</v>
      </c>
      <c r="O502">
        <v>-0.57</v>
      </c>
      <c r="P502">
        <v>0</v>
      </c>
    </row>
    <row r="503" spans="1:16" ht="12.75">
      <c r="A503" t="s">
        <v>140</v>
      </c>
      <c r="B503" t="s">
        <v>1040</v>
      </c>
      <c r="C503" t="s">
        <v>1302</v>
      </c>
      <c r="D503" t="s">
        <v>1320</v>
      </c>
      <c r="E503" t="s">
        <v>1321</v>
      </c>
      <c r="F503" t="s">
        <v>1336</v>
      </c>
      <c r="G503" t="s">
        <v>1337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ht="12.75">
      <c r="A504" t="s">
        <v>140</v>
      </c>
      <c r="B504" t="s">
        <v>1040</v>
      </c>
      <c r="C504" t="s">
        <v>1302</v>
      </c>
      <c r="D504" t="s">
        <v>1320</v>
      </c>
      <c r="E504" t="s">
        <v>1321</v>
      </c>
      <c r="F504" t="s">
        <v>1338</v>
      </c>
      <c r="G504" t="s">
        <v>1339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2.75">
      <c r="A505" t="s">
        <v>140</v>
      </c>
      <c r="B505" t="s">
        <v>1040</v>
      </c>
      <c r="C505" t="s">
        <v>1302</v>
      </c>
      <c r="D505" t="s">
        <v>1320</v>
      </c>
      <c r="E505" t="s">
        <v>1321</v>
      </c>
      <c r="F505" t="s">
        <v>1340</v>
      </c>
      <c r="G505" t="s">
        <v>1341</v>
      </c>
      <c r="H505">
        <v>0</v>
      </c>
      <c r="I505">
        <v>374439.38</v>
      </c>
      <c r="J505">
        <v>66379.37</v>
      </c>
      <c r="K505">
        <v>308060.01</v>
      </c>
      <c r="L505">
        <v>-232358.12</v>
      </c>
      <c r="M505">
        <v>335569.16</v>
      </c>
      <c r="N505">
        <v>467413.78</v>
      </c>
      <c r="O505">
        <v>-364202.74</v>
      </c>
      <c r="P505">
        <v>0</v>
      </c>
    </row>
    <row r="506" spans="1:16" ht="12.75">
      <c r="A506" t="s">
        <v>140</v>
      </c>
      <c r="B506" t="s">
        <v>1040</v>
      </c>
      <c r="C506" t="s">
        <v>1302</v>
      </c>
      <c r="D506" t="s">
        <v>1320</v>
      </c>
      <c r="E506" t="s">
        <v>1321</v>
      </c>
      <c r="F506" t="s">
        <v>1342</v>
      </c>
      <c r="G506" t="s">
        <v>1343</v>
      </c>
      <c r="H506">
        <v>0</v>
      </c>
      <c r="I506">
        <v>6808887.42</v>
      </c>
      <c r="J506">
        <v>123743.15</v>
      </c>
      <c r="K506">
        <v>6685144.27</v>
      </c>
      <c r="L506">
        <v>-6528474.27</v>
      </c>
      <c r="M506">
        <v>6841616.74</v>
      </c>
      <c r="N506">
        <v>7136056.75</v>
      </c>
      <c r="O506">
        <v>-6822914.28</v>
      </c>
      <c r="P506">
        <v>0</v>
      </c>
    </row>
    <row r="507" spans="1:16" ht="12.75">
      <c r="A507" t="s">
        <v>140</v>
      </c>
      <c r="B507" t="s">
        <v>1040</v>
      </c>
      <c r="C507" t="s">
        <v>1302</v>
      </c>
      <c r="D507" t="s">
        <v>1320</v>
      </c>
      <c r="E507" t="s">
        <v>1321</v>
      </c>
      <c r="F507" t="s">
        <v>1344</v>
      </c>
      <c r="G507" t="s">
        <v>1345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2.75">
      <c r="A508" t="s">
        <v>140</v>
      </c>
      <c r="B508" t="s">
        <v>1040</v>
      </c>
      <c r="C508" t="s">
        <v>1302</v>
      </c>
      <c r="D508" t="s">
        <v>1320</v>
      </c>
      <c r="E508" t="s">
        <v>1321</v>
      </c>
      <c r="F508" t="s">
        <v>1346</v>
      </c>
      <c r="G508" t="s">
        <v>1347</v>
      </c>
      <c r="H508">
        <v>0</v>
      </c>
      <c r="I508">
        <v>267085.5</v>
      </c>
      <c r="J508">
        <v>264863.57</v>
      </c>
      <c r="K508">
        <v>2221.93</v>
      </c>
      <c r="L508">
        <v>-8509.96</v>
      </c>
      <c r="M508">
        <v>813571.74</v>
      </c>
      <c r="N508">
        <v>807075.8</v>
      </c>
      <c r="O508">
        <v>-2014.02</v>
      </c>
      <c r="P508">
        <v>0</v>
      </c>
    </row>
    <row r="509" spans="1:16" ht="12.75">
      <c r="A509" t="s">
        <v>140</v>
      </c>
      <c r="B509" t="s">
        <v>1040</v>
      </c>
      <c r="C509" t="s">
        <v>1302</v>
      </c>
      <c r="D509" t="s">
        <v>1320</v>
      </c>
      <c r="E509" t="s">
        <v>1321</v>
      </c>
      <c r="F509" t="s">
        <v>1348</v>
      </c>
      <c r="G509" t="s">
        <v>1349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ht="12.75">
      <c r="A510" t="s">
        <v>140</v>
      </c>
      <c r="B510" t="s">
        <v>1040</v>
      </c>
      <c r="C510" t="s">
        <v>1302</v>
      </c>
      <c r="D510" t="s">
        <v>1320</v>
      </c>
      <c r="E510" t="s">
        <v>1321</v>
      </c>
      <c r="F510" t="s">
        <v>1350</v>
      </c>
      <c r="G510" t="s">
        <v>1351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</row>
    <row r="511" spans="1:16" ht="12.75">
      <c r="A511" t="s">
        <v>140</v>
      </c>
      <c r="B511" t="s">
        <v>1040</v>
      </c>
      <c r="C511" t="s">
        <v>1302</v>
      </c>
      <c r="D511" t="s">
        <v>1320</v>
      </c>
      <c r="E511" t="s">
        <v>1321</v>
      </c>
      <c r="F511" t="s">
        <v>1352</v>
      </c>
      <c r="G511" t="s">
        <v>1353</v>
      </c>
      <c r="H511">
        <v>0</v>
      </c>
      <c r="I511">
        <v>42921.21</v>
      </c>
      <c r="J511">
        <v>23662.12</v>
      </c>
      <c r="K511">
        <v>19259.09</v>
      </c>
      <c r="L511">
        <v>-112445.83</v>
      </c>
      <c r="M511">
        <v>197182.49</v>
      </c>
      <c r="N511">
        <v>127554.52</v>
      </c>
      <c r="O511">
        <v>-42817.86</v>
      </c>
      <c r="P511">
        <v>0</v>
      </c>
    </row>
    <row r="512" spans="1:16" ht="12.75">
      <c r="A512" t="s">
        <v>140</v>
      </c>
      <c r="B512" t="s">
        <v>1040</v>
      </c>
      <c r="C512" t="s">
        <v>1302</v>
      </c>
      <c r="D512" t="s">
        <v>1320</v>
      </c>
      <c r="E512" t="s">
        <v>1321</v>
      </c>
      <c r="F512" t="s">
        <v>1354</v>
      </c>
      <c r="G512" t="s">
        <v>1355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ht="12.75">
      <c r="A513" t="s">
        <v>140</v>
      </c>
      <c r="B513" t="s">
        <v>1040</v>
      </c>
      <c r="C513" t="s">
        <v>1302</v>
      </c>
      <c r="D513" t="s">
        <v>1320</v>
      </c>
      <c r="E513" t="s">
        <v>1321</v>
      </c>
      <c r="F513" t="s">
        <v>1356</v>
      </c>
      <c r="G513" t="s">
        <v>1357</v>
      </c>
      <c r="H513">
        <v>0</v>
      </c>
      <c r="I513">
        <v>166.02</v>
      </c>
      <c r="J513">
        <v>0</v>
      </c>
      <c r="K513">
        <v>166.02</v>
      </c>
      <c r="L513">
        <v>0</v>
      </c>
      <c r="M513">
        <v>0</v>
      </c>
      <c r="N513">
        <v>166.02</v>
      </c>
      <c r="O513">
        <v>-166.02</v>
      </c>
      <c r="P513">
        <v>0</v>
      </c>
    </row>
    <row r="514" spans="1:16" ht="12.75">
      <c r="A514" t="s">
        <v>140</v>
      </c>
      <c r="B514" t="s">
        <v>1040</v>
      </c>
      <c r="C514" t="s">
        <v>1302</v>
      </c>
      <c r="D514" t="s">
        <v>1320</v>
      </c>
      <c r="E514" t="s">
        <v>1321</v>
      </c>
      <c r="F514" t="s">
        <v>1358</v>
      </c>
      <c r="G514" t="s">
        <v>1359</v>
      </c>
      <c r="H514">
        <v>0</v>
      </c>
      <c r="I514">
        <v>36.28</v>
      </c>
      <c r="J514">
        <v>0</v>
      </c>
      <c r="K514">
        <v>36.28</v>
      </c>
      <c r="L514">
        <v>0</v>
      </c>
      <c r="M514">
        <v>0</v>
      </c>
      <c r="N514">
        <v>36.28</v>
      </c>
      <c r="O514">
        <v>-36.28</v>
      </c>
      <c r="P514">
        <v>0</v>
      </c>
    </row>
    <row r="515" spans="1:16" ht="12.75">
      <c r="A515" t="s">
        <v>140</v>
      </c>
      <c r="B515" t="s">
        <v>1040</v>
      </c>
      <c r="C515" t="s">
        <v>1302</v>
      </c>
      <c r="D515" t="s">
        <v>1320</v>
      </c>
      <c r="E515" t="s">
        <v>1321</v>
      </c>
      <c r="F515" t="s">
        <v>1360</v>
      </c>
      <c r="G515" t="s">
        <v>1361</v>
      </c>
      <c r="H515">
        <v>0</v>
      </c>
      <c r="I515">
        <v>0</v>
      </c>
      <c r="J515">
        <v>0</v>
      </c>
      <c r="K515">
        <v>0</v>
      </c>
      <c r="L515">
        <v>-37343.81</v>
      </c>
      <c r="M515">
        <v>0</v>
      </c>
      <c r="N515">
        <v>0</v>
      </c>
      <c r="O515">
        <v>-37343.81</v>
      </c>
      <c r="P515">
        <v>0</v>
      </c>
    </row>
    <row r="516" spans="1:16" ht="12.75">
      <c r="A516" t="s">
        <v>140</v>
      </c>
      <c r="B516" t="s">
        <v>1040</v>
      </c>
      <c r="C516" t="s">
        <v>1302</v>
      </c>
      <c r="D516" t="s">
        <v>1320</v>
      </c>
      <c r="E516" t="s">
        <v>1321</v>
      </c>
      <c r="F516" t="s">
        <v>1362</v>
      </c>
      <c r="G516" t="s">
        <v>1363</v>
      </c>
      <c r="H516">
        <v>0</v>
      </c>
      <c r="I516">
        <v>709034.69</v>
      </c>
      <c r="J516">
        <v>746949.5</v>
      </c>
      <c r="K516">
        <v>-37914.81</v>
      </c>
      <c r="L516">
        <v>11214.17</v>
      </c>
      <c r="M516">
        <v>2882803.42</v>
      </c>
      <c r="N516">
        <v>2887918.56</v>
      </c>
      <c r="O516">
        <v>6099.03</v>
      </c>
      <c r="P516">
        <v>0</v>
      </c>
    </row>
    <row r="517" spans="1:16" ht="12.75">
      <c r="A517" t="s">
        <v>134</v>
      </c>
      <c r="B517" t="s">
        <v>1040</v>
      </c>
      <c r="C517" t="s">
        <v>1302</v>
      </c>
      <c r="D517" t="s">
        <v>1364</v>
      </c>
      <c r="E517" t="s">
        <v>1365</v>
      </c>
      <c r="F517" t="s">
        <v>1365</v>
      </c>
      <c r="G517" t="s">
        <v>1366</v>
      </c>
      <c r="H517">
        <v>0</v>
      </c>
      <c r="I517">
        <v>19149.95</v>
      </c>
      <c r="J517">
        <v>19149.95</v>
      </c>
      <c r="K517">
        <v>0</v>
      </c>
      <c r="L517">
        <v>0</v>
      </c>
      <c r="M517">
        <v>169149.46</v>
      </c>
      <c r="N517">
        <v>169149.46</v>
      </c>
      <c r="O517">
        <v>0</v>
      </c>
      <c r="P517">
        <v>0</v>
      </c>
    </row>
    <row r="518" spans="1:16" ht="12.75">
      <c r="A518" t="s">
        <v>134</v>
      </c>
      <c r="B518" t="s">
        <v>1040</v>
      </c>
      <c r="C518" t="s">
        <v>1302</v>
      </c>
      <c r="D518" t="s">
        <v>1367</v>
      </c>
      <c r="E518" t="s">
        <v>1368</v>
      </c>
      <c r="F518" t="s">
        <v>1368</v>
      </c>
      <c r="G518" t="s">
        <v>1369</v>
      </c>
      <c r="H518">
        <v>0</v>
      </c>
      <c r="I518">
        <v>21177.35</v>
      </c>
      <c r="J518">
        <v>19149.95</v>
      </c>
      <c r="K518">
        <v>2027.4</v>
      </c>
      <c r="L518">
        <v>0</v>
      </c>
      <c r="M518">
        <v>169149.46</v>
      </c>
      <c r="N518">
        <v>169149.46</v>
      </c>
      <c r="O518">
        <v>0</v>
      </c>
      <c r="P518">
        <v>0</v>
      </c>
    </row>
    <row r="519" spans="1:16" ht="12.75">
      <c r="A519" t="s">
        <v>134</v>
      </c>
      <c r="B519" t="s">
        <v>1040</v>
      </c>
      <c r="C519" t="s">
        <v>1302</v>
      </c>
      <c r="D519" t="s">
        <v>1370</v>
      </c>
      <c r="E519" t="s">
        <v>1371</v>
      </c>
      <c r="F519" t="s">
        <v>1371</v>
      </c>
      <c r="G519" t="s">
        <v>1372</v>
      </c>
      <c r="H519">
        <v>0</v>
      </c>
      <c r="I519">
        <v>5646231.74</v>
      </c>
      <c r="J519">
        <v>2268647.28</v>
      </c>
      <c r="K519">
        <v>3377584.46</v>
      </c>
      <c r="L519">
        <v>2288366.18</v>
      </c>
      <c r="M519">
        <v>13320771.54</v>
      </c>
      <c r="N519">
        <v>13340509.26</v>
      </c>
      <c r="O519">
        <v>2268628.46</v>
      </c>
      <c r="P519">
        <v>0</v>
      </c>
    </row>
    <row r="520" spans="1:16" ht="12.75">
      <c r="A520" t="s">
        <v>140</v>
      </c>
      <c r="B520" t="s">
        <v>1040</v>
      </c>
      <c r="C520" t="s">
        <v>1302</v>
      </c>
      <c r="D520" t="s">
        <v>1370</v>
      </c>
      <c r="E520" t="s">
        <v>1373</v>
      </c>
      <c r="F520" t="s">
        <v>1373</v>
      </c>
      <c r="G520" t="s">
        <v>1374</v>
      </c>
      <c r="H520">
        <v>0</v>
      </c>
      <c r="I520">
        <v>5255848.29</v>
      </c>
      <c r="J520">
        <v>5255848.29</v>
      </c>
      <c r="K520">
        <v>0</v>
      </c>
      <c r="L520">
        <v>0</v>
      </c>
      <c r="M520">
        <v>6648834.1</v>
      </c>
      <c r="N520">
        <v>6648834.1</v>
      </c>
      <c r="O520">
        <v>0</v>
      </c>
      <c r="P520">
        <v>0</v>
      </c>
    </row>
    <row r="521" spans="1:16" ht="12.75">
      <c r="A521" t="s">
        <v>134</v>
      </c>
      <c r="B521" t="s">
        <v>1040</v>
      </c>
      <c r="C521" t="s">
        <v>1302</v>
      </c>
      <c r="D521" t="s">
        <v>1370</v>
      </c>
      <c r="E521" t="s">
        <v>1375</v>
      </c>
      <c r="F521" t="s">
        <v>1376</v>
      </c>
      <c r="G521" t="s">
        <v>1377</v>
      </c>
      <c r="H521">
        <v>0</v>
      </c>
      <c r="I521">
        <v>76384.18</v>
      </c>
      <c r="J521">
        <v>75287.58</v>
      </c>
      <c r="K521">
        <v>1096.6</v>
      </c>
      <c r="L521">
        <v>340483.71</v>
      </c>
      <c r="M521">
        <v>113241.47</v>
      </c>
      <c r="N521">
        <v>390489.56</v>
      </c>
      <c r="O521">
        <v>63235.62</v>
      </c>
      <c r="P521">
        <v>0</v>
      </c>
    </row>
    <row r="522" spans="1:16" ht="12.75">
      <c r="A522" t="s">
        <v>134</v>
      </c>
      <c r="B522" t="s">
        <v>1040</v>
      </c>
      <c r="C522" t="s">
        <v>1302</v>
      </c>
      <c r="D522" t="s">
        <v>1370</v>
      </c>
      <c r="E522" t="s">
        <v>1375</v>
      </c>
      <c r="F522" t="s">
        <v>1378</v>
      </c>
      <c r="G522" t="s">
        <v>1379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2.75">
      <c r="A523" t="s">
        <v>134</v>
      </c>
      <c r="B523" t="s">
        <v>1040</v>
      </c>
      <c r="C523" t="s">
        <v>1302</v>
      </c>
      <c r="D523" t="s">
        <v>1370</v>
      </c>
      <c r="E523" t="s">
        <v>1380</v>
      </c>
      <c r="F523" t="s">
        <v>1381</v>
      </c>
      <c r="G523" t="s">
        <v>1382</v>
      </c>
      <c r="H523">
        <v>0</v>
      </c>
      <c r="I523">
        <v>266140.89</v>
      </c>
      <c r="J523">
        <v>266140.89</v>
      </c>
      <c r="K523">
        <v>0</v>
      </c>
      <c r="L523">
        <v>0</v>
      </c>
      <c r="M523">
        <v>800351.96</v>
      </c>
      <c r="N523">
        <v>800351.96</v>
      </c>
      <c r="O523">
        <v>0</v>
      </c>
      <c r="P523">
        <v>0</v>
      </c>
    </row>
    <row r="524" spans="1:16" ht="12.75">
      <c r="A524" t="s">
        <v>134</v>
      </c>
      <c r="B524" t="s">
        <v>1040</v>
      </c>
      <c r="C524" t="s">
        <v>1302</v>
      </c>
      <c r="D524" t="s">
        <v>1370</v>
      </c>
      <c r="E524" t="s">
        <v>1383</v>
      </c>
      <c r="F524" t="s">
        <v>1384</v>
      </c>
      <c r="G524" t="s">
        <v>1385</v>
      </c>
      <c r="H524">
        <v>0</v>
      </c>
      <c r="I524">
        <v>436.59</v>
      </c>
      <c r="J524">
        <v>436.59</v>
      </c>
      <c r="K524">
        <v>0</v>
      </c>
      <c r="L524">
        <v>0</v>
      </c>
      <c r="M524">
        <v>1.23</v>
      </c>
      <c r="N524">
        <v>1.23</v>
      </c>
      <c r="O524">
        <v>0</v>
      </c>
      <c r="P524">
        <v>0</v>
      </c>
    </row>
    <row r="525" spans="1:16" ht="12.75">
      <c r="A525" t="s">
        <v>134</v>
      </c>
      <c r="B525" t="s">
        <v>1040</v>
      </c>
      <c r="C525" t="s">
        <v>1302</v>
      </c>
      <c r="D525" t="s">
        <v>1370</v>
      </c>
      <c r="E525" t="s">
        <v>1383</v>
      </c>
      <c r="F525" t="s">
        <v>1386</v>
      </c>
      <c r="G525" t="s">
        <v>1387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ht="12.75">
      <c r="A526" t="s">
        <v>134</v>
      </c>
      <c r="B526" t="s">
        <v>1040</v>
      </c>
      <c r="C526" t="s">
        <v>1302</v>
      </c>
      <c r="D526" t="s">
        <v>1370</v>
      </c>
      <c r="E526" t="s">
        <v>1383</v>
      </c>
      <c r="F526" t="s">
        <v>1388</v>
      </c>
      <c r="G526" t="s">
        <v>1389</v>
      </c>
      <c r="H526">
        <v>0</v>
      </c>
      <c r="I526">
        <v>202.3</v>
      </c>
      <c r="J526">
        <v>202.3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ht="12.75">
      <c r="A527" t="s">
        <v>134</v>
      </c>
      <c r="B527" t="s">
        <v>1040</v>
      </c>
      <c r="C527" t="s">
        <v>1302</v>
      </c>
      <c r="D527" t="s">
        <v>1370</v>
      </c>
      <c r="E527" t="s">
        <v>1383</v>
      </c>
      <c r="F527" t="s">
        <v>1390</v>
      </c>
      <c r="G527" t="s">
        <v>1391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2.75">
      <c r="A528" t="s">
        <v>134</v>
      </c>
      <c r="B528" t="s">
        <v>1040</v>
      </c>
      <c r="C528" t="s">
        <v>1302</v>
      </c>
      <c r="D528" t="s">
        <v>1370</v>
      </c>
      <c r="E528" t="s">
        <v>1383</v>
      </c>
      <c r="F528" t="s">
        <v>1392</v>
      </c>
      <c r="G528" t="s">
        <v>1393</v>
      </c>
      <c r="H528">
        <v>0</v>
      </c>
      <c r="I528">
        <v>764611.67</v>
      </c>
      <c r="J528">
        <v>764611.67</v>
      </c>
      <c r="K528">
        <v>0</v>
      </c>
      <c r="L528">
        <v>0</v>
      </c>
      <c r="M528">
        <v>2223038.65</v>
      </c>
      <c r="N528">
        <v>2223038.65</v>
      </c>
      <c r="O528">
        <v>0</v>
      </c>
      <c r="P528">
        <v>0</v>
      </c>
    </row>
    <row r="529" spans="1:16" ht="12.75">
      <c r="A529" t="s">
        <v>134</v>
      </c>
      <c r="B529" t="s">
        <v>1040</v>
      </c>
      <c r="C529" t="s">
        <v>1302</v>
      </c>
      <c r="D529" t="s">
        <v>1370</v>
      </c>
      <c r="E529" t="s">
        <v>1394</v>
      </c>
      <c r="F529" t="s">
        <v>1394</v>
      </c>
      <c r="G529" t="s">
        <v>1395</v>
      </c>
      <c r="H529">
        <v>0</v>
      </c>
      <c r="I529">
        <v>53380.35</v>
      </c>
      <c r="J529">
        <v>0</v>
      </c>
      <c r="K529">
        <v>53380.35</v>
      </c>
      <c r="L529">
        <v>28292.62</v>
      </c>
      <c r="M529">
        <v>0</v>
      </c>
      <c r="N529">
        <v>76490</v>
      </c>
      <c r="O529">
        <v>-48197.38</v>
      </c>
      <c r="P529">
        <v>0</v>
      </c>
    </row>
    <row r="530" spans="1:16" ht="12.75">
      <c r="A530" t="s">
        <v>140</v>
      </c>
      <c r="B530" t="s">
        <v>1040</v>
      </c>
      <c r="C530" t="s">
        <v>1302</v>
      </c>
      <c r="D530" t="s">
        <v>1396</v>
      </c>
      <c r="E530" t="s">
        <v>1397</v>
      </c>
      <c r="F530" t="s">
        <v>1397</v>
      </c>
      <c r="G530" t="s">
        <v>1398</v>
      </c>
      <c r="H530">
        <v>0</v>
      </c>
      <c r="I530">
        <v>19149.95</v>
      </c>
      <c r="J530">
        <v>21177.35</v>
      </c>
      <c r="K530">
        <v>-2027.4</v>
      </c>
      <c r="L530">
        <v>0</v>
      </c>
      <c r="M530">
        <v>169149.46</v>
      </c>
      <c r="N530">
        <v>169149.46</v>
      </c>
      <c r="O530">
        <v>0</v>
      </c>
      <c r="P530">
        <v>0</v>
      </c>
    </row>
    <row r="531" spans="1:16" ht="12.75">
      <c r="A531" t="s">
        <v>134</v>
      </c>
      <c r="B531" t="s">
        <v>1040</v>
      </c>
      <c r="C531" t="s">
        <v>1302</v>
      </c>
      <c r="D531" t="s">
        <v>1399</v>
      </c>
      <c r="E531" t="s">
        <v>1400</v>
      </c>
      <c r="F531" t="s">
        <v>1400</v>
      </c>
      <c r="G531" t="s">
        <v>1401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</row>
    <row r="532" spans="1:16" ht="12.75">
      <c r="A532" t="s">
        <v>134</v>
      </c>
      <c r="B532" t="s">
        <v>1040</v>
      </c>
      <c r="C532" t="s">
        <v>1402</v>
      </c>
      <c r="D532" t="s">
        <v>1403</v>
      </c>
      <c r="E532" t="s">
        <v>1404</v>
      </c>
      <c r="F532" t="s">
        <v>1404</v>
      </c>
      <c r="G532" t="s">
        <v>1405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ht="12.75">
      <c r="A533" t="s">
        <v>134</v>
      </c>
      <c r="B533" t="s">
        <v>1040</v>
      </c>
      <c r="C533" t="s">
        <v>1402</v>
      </c>
      <c r="D533" t="s">
        <v>1403</v>
      </c>
      <c r="E533" t="s">
        <v>1406</v>
      </c>
      <c r="F533" t="s">
        <v>1406</v>
      </c>
      <c r="G533" t="s">
        <v>1407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ht="12.75">
      <c r="A534" t="s">
        <v>134</v>
      </c>
      <c r="B534" t="s">
        <v>1040</v>
      </c>
      <c r="C534" t="s">
        <v>1402</v>
      </c>
      <c r="D534" t="s">
        <v>1408</v>
      </c>
      <c r="E534" t="s">
        <v>1409</v>
      </c>
      <c r="F534" t="s">
        <v>1409</v>
      </c>
      <c r="G534" t="s">
        <v>1410</v>
      </c>
      <c r="H534">
        <v>0</v>
      </c>
      <c r="I534">
        <v>12070.04</v>
      </c>
      <c r="J534">
        <v>114732.89</v>
      </c>
      <c r="K534">
        <v>-102662.85</v>
      </c>
      <c r="L534">
        <v>34817.72</v>
      </c>
      <c r="M534">
        <v>228327.97</v>
      </c>
      <c r="N534">
        <v>148412.8</v>
      </c>
      <c r="O534">
        <v>114732.89</v>
      </c>
      <c r="P534">
        <v>0</v>
      </c>
    </row>
    <row r="535" spans="1:16" ht="12.75">
      <c r="A535" t="s">
        <v>140</v>
      </c>
      <c r="B535" t="s">
        <v>1040</v>
      </c>
      <c r="C535" t="s">
        <v>1402</v>
      </c>
      <c r="D535" t="s">
        <v>1411</v>
      </c>
      <c r="E535" t="s">
        <v>1412</v>
      </c>
      <c r="F535" t="s">
        <v>1412</v>
      </c>
      <c r="G535" t="s">
        <v>1413</v>
      </c>
      <c r="H535">
        <v>0</v>
      </c>
      <c r="I535">
        <v>10888.22</v>
      </c>
      <c r="J535">
        <v>10888.22</v>
      </c>
      <c r="K535">
        <v>0</v>
      </c>
      <c r="L535">
        <v>0</v>
      </c>
      <c r="M535">
        <v>683196.54</v>
      </c>
      <c r="N535">
        <v>683196.54</v>
      </c>
      <c r="O535">
        <v>0</v>
      </c>
      <c r="P535">
        <v>0</v>
      </c>
    </row>
    <row r="536" spans="1:16" ht="12.75">
      <c r="A536" t="s">
        <v>140</v>
      </c>
      <c r="B536" t="s">
        <v>1040</v>
      </c>
      <c r="C536" t="s">
        <v>1402</v>
      </c>
      <c r="D536" t="s">
        <v>1411</v>
      </c>
      <c r="E536" t="s">
        <v>1414</v>
      </c>
      <c r="F536" t="s">
        <v>1415</v>
      </c>
      <c r="G536" t="s">
        <v>1416</v>
      </c>
      <c r="H536">
        <v>0</v>
      </c>
      <c r="I536">
        <v>213465.74</v>
      </c>
      <c r="J536">
        <v>172177.15</v>
      </c>
      <c r="K536">
        <v>41288.59</v>
      </c>
      <c r="L536">
        <v>-71550.7</v>
      </c>
      <c r="M536">
        <v>522477.09</v>
      </c>
      <c r="N536">
        <v>528545.23</v>
      </c>
      <c r="O536">
        <v>-77618.84</v>
      </c>
      <c r="P536">
        <v>0</v>
      </c>
    </row>
    <row r="537" spans="1:16" ht="12.75">
      <c r="A537" t="s">
        <v>140</v>
      </c>
      <c r="B537" t="s">
        <v>1040</v>
      </c>
      <c r="C537" t="s">
        <v>1402</v>
      </c>
      <c r="D537" t="s">
        <v>1411</v>
      </c>
      <c r="E537" t="s">
        <v>1414</v>
      </c>
      <c r="F537" t="s">
        <v>1417</v>
      </c>
      <c r="G537" t="s">
        <v>1418</v>
      </c>
      <c r="H537">
        <v>0</v>
      </c>
      <c r="I537">
        <v>5470460.19</v>
      </c>
      <c r="J537">
        <v>4253962.75</v>
      </c>
      <c r="K537">
        <v>1216497.44</v>
      </c>
      <c r="L537">
        <v>-2596125.97</v>
      </c>
      <c r="M537">
        <v>19218778.6</v>
      </c>
      <c r="N537">
        <v>19338781.98</v>
      </c>
      <c r="O537">
        <v>-2716129.35</v>
      </c>
      <c r="P537">
        <v>0</v>
      </c>
    </row>
    <row r="538" spans="1:16" ht="12.75">
      <c r="A538" t="s">
        <v>140</v>
      </c>
      <c r="B538" t="s">
        <v>1040</v>
      </c>
      <c r="C538" t="s">
        <v>1402</v>
      </c>
      <c r="D538" t="s">
        <v>1411</v>
      </c>
      <c r="E538" t="s">
        <v>1414</v>
      </c>
      <c r="F538" t="s">
        <v>1419</v>
      </c>
      <c r="G538" t="s">
        <v>1420</v>
      </c>
      <c r="H538">
        <v>0</v>
      </c>
      <c r="I538">
        <v>402.4</v>
      </c>
      <c r="J538">
        <v>393.83</v>
      </c>
      <c r="K538">
        <v>8.57</v>
      </c>
      <c r="L538">
        <v>-158.22</v>
      </c>
      <c r="M538">
        <v>2062.17</v>
      </c>
      <c r="N538">
        <v>2048.99</v>
      </c>
      <c r="O538">
        <v>-145.04</v>
      </c>
      <c r="P538">
        <v>0</v>
      </c>
    </row>
    <row r="539" spans="1:16" ht="12.75">
      <c r="A539" t="s">
        <v>140</v>
      </c>
      <c r="B539" t="s">
        <v>1040</v>
      </c>
      <c r="C539" t="s">
        <v>1402</v>
      </c>
      <c r="D539" t="s">
        <v>1411</v>
      </c>
      <c r="E539" t="s">
        <v>1414</v>
      </c>
      <c r="F539" t="s">
        <v>1421</v>
      </c>
      <c r="G539" t="s">
        <v>1422</v>
      </c>
      <c r="H539">
        <v>0</v>
      </c>
      <c r="I539">
        <v>692.2</v>
      </c>
      <c r="J539">
        <v>692.2</v>
      </c>
      <c r="K539">
        <v>0</v>
      </c>
      <c r="L539">
        <v>0</v>
      </c>
      <c r="M539">
        <v>692.2</v>
      </c>
      <c r="N539">
        <v>692.2</v>
      </c>
      <c r="O539">
        <v>0</v>
      </c>
      <c r="P539">
        <v>0</v>
      </c>
    </row>
    <row r="540" spans="1:16" ht="12.75">
      <c r="A540" t="s">
        <v>140</v>
      </c>
      <c r="B540" t="s">
        <v>1040</v>
      </c>
      <c r="C540" t="s">
        <v>1402</v>
      </c>
      <c r="D540" t="s">
        <v>1411</v>
      </c>
      <c r="E540" t="s">
        <v>1414</v>
      </c>
      <c r="F540" t="s">
        <v>1423</v>
      </c>
      <c r="G540" t="s">
        <v>1424</v>
      </c>
      <c r="H540">
        <v>0</v>
      </c>
      <c r="I540">
        <v>120</v>
      </c>
      <c r="J540">
        <v>0</v>
      </c>
      <c r="K540">
        <v>120</v>
      </c>
      <c r="L540">
        <v>0</v>
      </c>
      <c r="M540">
        <v>80</v>
      </c>
      <c r="N540">
        <v>200</v>
      </c>
      <c r="O540">
        <v>-120</v>
      </c>
      <c r="P540">
        <v>0</v>
      </c>
    </row>
    <row r="541" spans="1:16" ht="12.75">
      <c r="A541" t="s">
        <v>140</v>
      </c>
      <c r="B541" t="s">
        <v>1040</v>
      </c>
      <c r="C541" t="s">
        <v>1402</v>
      </c>
      <c r="D541" t="s">
        <v>1411</v>
      </c>
      <c r="E541" t="s">
        <v>1414</v>
      </c>
      <c r="F541" t="s">
        <v>1425</v>
      </c>
      <c r="G541" t="s">
        <v>1426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2.75">
      <c r="A542" t="s">
        <v>140</v>
      </c>
      <c r="B542" t="s">
        <v>1040</v>
      </c>
      <c r="C542" t="s">
        <v>1402</v>
      </c>
      <c r="D542" t="s">
        <v>1411</v>
      </c>
      <c r="E542" t="s">
        <v>1414</v>
      </c>
      <c r="F542" t="s">
        <v>1427</v>
      </c>
      <c r="G542" t="s">
        <v>1428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ht="12.75">
      <c r="A543" t="s">
        <v>140</v>
      </c>
      <c r="B543" t="s">
        <v>1040</v>
      </c>
      <c r="C543" t="s">
        <v>1402</v>
      </c>
      <c r="D543" t="s">
        <v>1411</v>
      </c>
      <c r="E543" t="s">
        <v>1414</v>
      </c>
      <c r="F543" t="s">
        <v>1429</v>
      </c>
      <c r="G543" t="s">
        <v>1430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</row>
    <row r="544" spans="1:16" ht="12.75">
      <c r="A544" t="s">
        <v>140</v>
      </c>
      <c r="B544" t="s">
        <v>1040</v>
      </c>
      <c r="C544" t="s">
        <v>1402</v>
      </c>
      <c r="D544" t="s">
        <v>1411</v>
      </c>
      <c r="E544" t="s">
        <v>1414</v>
      </c>
      <c r="F544" t="s">
        <v>1431</v>
      </c>
      <c r="G544" t="s">
        <v>1432</v>
      </c>
      <c r="H544">
        <v>0</v>
      </c>
      <c r="I544">
        <v>0</v>
      </c>
      <c r="J544">
        <v>4856.86</v>
      </c>
      <c r="K544">
        <v>-4856.86</v>
      </c>
      <c r="L544">
        <v>0</v>
      </c>
      <c r="M544">
        <v>0</v>
      </c>
      <c r="N544">
        <v>0</v>
      </c>
      <c r="O544">
        <v>0</v>
      </c>
      <c r="P544">
        <v>0</v>
      </c>
    </row>
    <row r="545" spans="1:16" ht="12.75">
      <c r="A545" t="s">
        <v>140</v>
      </c>
      <c r="B545" t="s">
        <v>1040</v>
      </c>
      <c r="C545" t="s">
        <v>1402</v>
      </c>
      <c r="D545" t="s">
        <v>1411</v>
      </c>
      <c r="E545" t="s">
        <v>1414</v>
      </c>
      <c r="F545" t="s">
        <v>1433</v>
      </c>
      <c r="G545" t="s">
        <v>1434</v>
      </c>
      <c r="H545">
        <v>0</v>
      </c>
      <c r="I545">
        <v>3116.23</v>
      </c>
      <c r="J545">
        <v>3555.92</v>
      </c>
      <c r="K545">
        <v>-439.69</v>
      </c>
      <c r="L545">
        <v>-3858.36</v>
      </c>
      <c r="M545">
        <v>22052.24</v>
      </c>
      <c r="N545">
        <v>18795.72</v>
      </c>
      <c r="O545">
        <v>-601.84</v>
      </c>
      <c r="P545">
        <v>0</v>
      </c>
    </row>
    <row r="546" spans="1:16" ht="12.75">
      <c r="A546" t="s">
        <v>140</v>
      </c>
      <c r="B546" t="s">
        <v>1040</v>
      </c>
      <c r="C546" t="s">
        <v>1402</v>
      </c>
      <c r="D546" t="s">
        <v>1411</v>
      </c>
      <c r="E546" t="s">
        <v>1414</v>
      </c>
      <c r="F546" t="s">
        <v>1435</v>
      </c>
      <c r="G546" t="s">
        <v>1436</v>
      </c>
      <c r="H546">
        <v>0</v>
      </c>
      <c r="I546">
        <v>15450</v>
      </c>
      <c r="J546">
        <v>11025</v>
      </c>
      <c r="K546">
        <v>4425</v>
      </c>
      <c r="L546">
        <v>-1800</v>
      </c>
      <c r="M546">
        <v>19310.7</v>
      </c>
      <c r="N546">
        <v>21935.7</v>
      </c>
      <c r="O546">
        <v>-4425</v>
      </c>
      <c r="P546">
        <v>0</v>
      </c>
    </row>
    <row r="547" spans="1:16" ht="12.75">
      <c r="A547" t="s">
        <v>140</v>
      </c>
      <c r="B547" t="s">
        <v>1040</v>
      </c>
      <c r="C547" t="s">
        <v>1402</v>
      </c>
      <c r="D547" t="s">
        <v>1411</v>
      </c>
      <c r="E547" t="s">
        <v>1414</v>
      </c>
      <c r="F547" t="s">
        <v>1437</v>
      </c>
      <c r="G547" t="s">
        <v>1438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ht="12.75">
      <c r="A548" t="s">
        <v>140</v>
      </c>
      <c r="B548" t="s">
        <v>1040</v>
      </c>
      <c r="C548" t="s">
        <v>1402</v>
      </c>
      <c r="D548" t="s">
        <v>1411</v>
      </c>
      <c r="E548" t="s">
        <v>1414</v>
      </c>
      <c r="F548" t="s">
        <v>1439</v>
      </c>
      <c r="G548" t="s">
        <v>1440</v>
      </c>
      <c r="H548">
        <v>0</v>
      </c>
      <c r="I548">
        <v>4898.35</v>
      </c>
      <c r="J548">
        <v>3091.48</v>
      </c>
      <c r="K548">
        <v>1806.87</v>
      </c>
      <c r="L548">
        <v>0</v>
      </c>
      <c r="M548">
        <v>28383.13</v>
      </c>
      <c r="N548">
        <v>30190</v>
      </c>
      <c r="O548">
        <v>-1806.87</v>
      </c>
      <c r="P548">
        <v>0</v>
      </c>
    </row>
    <row r="549" spans="1:16" ht="12.75">
      <c r="A549" t="s">
        <v>140</v>
      </c>
      <c r="B549" t="s">
        <v>1040</v>
      </c>
      <c r="C549" t="s">
        <v>1402</v>
      </c>
      <c r="D549" t="s">
        <v>1411</v>
      </c>
      <c r="E549" t="s">
        <v>1414</v>
      </c>
      <c r="F549" t="s">
        <v>1441</v>
      </c>
      <c r="G549" t="s">
        <v>1442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2.75">
      <c r="A550" t="s">
        <v>140</v>
      </c>
      <c r="B550" t="s">
        <v>1040</v>
      </c>
      <c r="C550" t="s">
        <v>1402</v>
      </c>
      <c r="D550" t="s">
        <v>1411</v>
      </c>
      <c r="E550" t="s">
        <v>1414</v>
      </c>
      <c r="F550" t="s">
        <v>1443</v>
      </c>
      <c r="G550" t="s">
        <v>1444</v>
      </c>
      <c r="H550">
        <v>0</v>
      </c>
      <c r="I550">
        <v>19000</v>
      </c>
      <c r="J550">
        <v>2850</v>
      </c>
      <c r="K550">
        <v>16150</v>
      </c>
      <c r="L550">
        <v>0</v>
      </c>
      <c r="M550">
        <v>804.57</v>
      </c>
      <c r="N550">
        <v>17904.57</v>
      </c>
      <c r="O550">
        <v>-17100</v>
      </c>
      <c r="P550">
        <v>0</v>
      </c>
    </row>
    <row r="551" spans="1:16" ht="12.75">
      <c r="A551" t="s">
        <v>140</v>
      </c>
      <c r="B551" t="s">
        <v>1040</v>
      </c>
      <c r="C551" t="s">
        <v>1402</v>
      </c>
      <c r="D551" t="s">
        <v>1411</v>
      </c>
      <c r="E551" t="s">
        <v>1414</v>
      </c>
      <c r="F551" t="s">
        <v>1445</v>
      </c>
      <c r="G551" t="s">
        <v>1446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2.75">
      <c r="A552" t="s">
        <v>140</v>
      </c>
      <c r="B552" t="s">
        <v>1040</v>
      </c>
      <c r="C552" t="s">
        <v>1402</v>
      </c>
      <c r="D552" t="s">
        <v>1447</v>
      </c>
      <c r="E552" t="s">
        <v>1448</v>
      </c>
      <c r="F552" t="s">
        <v>1448</v>
      </c>
      <c r="G552" t="s">
        <v>1449</v>
      </c>
      <c r="H552">
        <v>0</v>
      </c>
      <c r="I552">
        <v>6993780.51</v>
      </c>
      <c r="J552">
        <v>7116919.16</v>
      </c>
      <c r="K552">
        <v>-123138.65</v>
      </c>
      <c r="L552">
        <v>-2309472.14</v>
      </c>
      <c r="M552">
        <v>29050953.03</v>
      </c>
      <c r="N552">
        <v>29065797.21</v>
      </c>
      <c r="O552">
        <v>-2324316.32</v>
      </c>
      <c r="P552">
        <v>0</v>
      </c>
    </row>
    <row r="553" spans="1:16" ht="12.75">
      <c r="A553" t="s">
        <v>140</v>
      </c>
      <c r="B553" t="s">
        <v>1040</v>
      </c>
      <c r="C553" t="s">
        <v>1402</v>
      </c>
      <c r="D553" t="s">
        <v>1447</v>
      </c>
      <c r="E553" t="s">
        <v>1450</v>
      </c>
      <c r="F553" t="s">
        <v>1450</v>
      </c>
      <c r="G553" t="s">
        <v>1451</v>
      </c>
      <c r="H553">
        <v>0</v>
      </c>
      <c r="I553">
        <v>933841.46</v>
      </c>
      <c r="J553">
        <v>707243.77</v>
      </c>
      <c r="K553">
        <v>226597.69</v>
      </c>
      <c r="L553">
        <v>-450753.64</v>
      </c>
      <c r="M553">
        <v>3204236.47</v>
      </c>
      <c r="N553">
        <v>3217099.95</v>
      </c>
      <c r="O553">
        <v>-463617.12</v>
      </c>
      <c r="P553">
        <v>0</v>
      </c>
    </row>
    <row r="554" spans="1:16" ht="12.75">
      <c r="A554" t="s">
        <v>140</v>
      </c>
      <c r="B554" t="s">
        <v>1040</v>
      </c>
      <c r="C554" t="s">
        <v>1402</v>
      </c>
      <c r="D554" t="s">
        <v>1447</v>
      </c>
      <c r="E554" t="s">
        <v>1452</v>
      </c>
      <c r="F554" t="s">
        <v>1453</v>
      </c>
      <c r="G554" t="s">
        <v>1454</v>
      </c>
      <c r="H554">
        <v>0</v>
      </c>
      <c r="I554">
        <v>50653.56</v>
      </c>
      <c r="J554">
        <v>38808.74</v>
      </c>
      <c r="K554">
        <v>11844.82</v>
      </c>
      <c r="L554">
        <v>-26323.48</v>
      </c>
      <c r="M554">
        <v>184435.43</v>
      </c>
      <c r="N554">
        <v>183575.72</v>
      </c>
      <c r="O554">
        <v>-25463.77</v>
      </c>
      <c r="P554">
        <v>0</v>
      </c>
    </row>
    <row r="555" spans="1:16" ht="12.75">
      <c r="A555" t="s">
        <v>140</v>
      </c>
      <c r="B555" t="s">
        <v>1040</v>
      </c>
      <c r="C555" t="s">
        <v>1402</v>
      </c>
      <c r="D555" t="s">
        <v>1447</v>
      </c>
      <c r="E555" t="s">
        <v>1452</v>
      </c>
      <c r="F555" t="s">
        <v>1455</v>
      </c>
      <c r="G555" t="s">
        <v>1456</v>
      </c>
      <c r="H555">
        <v>0</v>
      </c>
      <c r="I555">
        <v>1292.78</v>
      </c>
      <c r="J555">
        <v>979.2</v>
      </c>
      <c r="K555">
        <v>313.58</v>
      </c>
      <c r="L555">
        <v>-696.67</v>
      </c>
      <c r="M555">
        <v>6690.18</v>
      </c>
      <c r="N555">
        <v>6374.12</v>
      </c>
      <c r="O555">
        <v>-380.61</v>
      </c>
      <c r="P555">
        <v>0</v>
      </c>
    </row>
    <row r="556" spans="1:16" ht="12.75">
      <c r="A556" t="s">
        <v>140</v>
      </c>
      <c r="B556" t="s">
        <v>1040</v>
      </c>
      <c r="C556" t="s">
        <v>1402</v>
      </c>
      <c r="D556" t="s">
        <v>1447</v>
      </c>
      <c r="E556" t="s">
        <v>1452</v>
      </c>
      <c r="F556" t="s">
        <v>1457</v>
      </c>
      <c r="G556" t="s">
        <v>1458</v>
      </c>
      <c r="H556">
        <v>0</v>
      </c>
      <c r="I556">
        <v>83.94</v>
      </c>
      <c r="J556">
        <v>4145.19</v>
      </c>
      <c r="K556">
        <v>-4061.25</v>
      </c>
      <c r="L556">
        <v>0</v>
      </c>
      <c r="M556">
        <v>14813.42</v>
      </c>
      <c r="N556">
        <v>14813.42</v>
      </c>
      <c r="O556">
        <v>0</v>
      </c>
      <c r="P556">
        <v>0</v>
      </c>
    </row>
    <row r="557" spans="1:16" ht="12.75">
      <c r="A557" t="s">
        <v>140</v>
      </c>
      <c r="B557" t="s">
        <v>1040</v>
      </c>
      <c r="C557" t="s">
        <v>1402</v>
      </c>
      <c r="D557" t="s">
        <v>1459</v>
      </c>
      <c r="E557" t="s">
        <v>1460</v>
      </c>
      <c r="F557" t="s">
        <v>1460</v>
      </c>
      <c r="G557" t="s">
        <v>1461</v>
      </c>
      <c r="H557">
        <v>0</v>
      </c>
      <c r="I557">
        <v>125701.17</v>
      </c>
      <c r="J557">
        <v>16991.56</v>
      </c>
      <c r="K557">
        <v>108709.61</v>
      </c>
      <c r="L557">
        <v>-40991.06</v>
      </c>
      <c r="M557">
        <v>831728.96</v>
      </c>
      <c r="N557">
        <v>916359.01</v>
      </c>
      <c r="O557">
        <v>-125621.11</v>
      </c>
      <c r="P557">
        <v>0</v>
      </c>
    </row>
    <row r="558" spans="1:16" ht="12.75">
      <c r="A558" t="s">
        <v>140</v>
      </c>
      <c r="B558" t="s">
        <v>1040</v>
      </c>
      <c r="C558" t="s">
        <v>1462</v>
      </c>
      <c r="D558" t="s">
        <v>1463</v>
      </c>
      <c r="E558" t="s">
        <v>1464</v>
      </c>
      <c r="F558" t="s">
        <v>1464</v>
      </c>
      <c r="G558" t="s">
        <v>1465</v>
      </c>
      <c r="H558">
        <v>0</v>
      </c>
      <c r="I558">
        <v>0</v>
      </c>
      <c r="J558">
        <v>0</v>
      </c>
      <c r="K558">
        <v>0</v>
      </c>
      <c r="L558">
        <v>-904357267.1</v>
      </c>
      <c r="M558">
        <v>1030574214.94</v>
      </c>
      <c r="N558">
        <v>846582974.04</v>
      </c>
      <c r="O558">
        <v>-720366026.2</v>
      </c>
      <c r="P558">
        <v>0</v>
      </c>
    </row>
    <row r="559" spans="1:16" ht="12.75">
      <c r="A559" t="s">
        <v>140</v>
      </c>
      <c r="B559" t="s">
        <v>1040</v>
      </c>
      <c r="C559" t="s">
        <v>1462</v>
      </c>
      <c r="D559" t="s">
        <v>1463</v>
      </c>
      <c r="E559" t="s">
        <v>1466</v>
      </c>
      <c r="F559" t="s">
        <v>1466</v>
      </c>
      <c r="G559" t="s">
        <v>1467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</row>
    <row r="560" spans="1:16" ht="12.75">
      <c r="A560" t="s">
        <v>140</v>
      </c>
      <c r="B560" t="s">
        <v>1040</v>
      </c>
      <c r="C560" t="s">
        <v>1462</v>
      </c>
      <c r="D560" t="s">
        <v>1463</v>
      </c>
      <c r="E560" t="s">
        <v>1468</v>
      </c>
      <c r="F560" t="s">
        <v>1468</v>
      </c>
      <c r="G560" t="s">
        <v>1469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2.75">
      <c r="A561" t="s">
        <v>140</v>
      </c>
      <c r="B561" t="s">
        <v>1040</v>
      </c>
      <c r="C561" t="s">
        <v>1462</v>
      </c>
      <c r="D561" t="s">
        <v>1463</v>
      </c>
      <c r="E561" t="s">
        <v>1470</v>
      </c>
      <c r="F561" t="s">
        <v>1470</v>
      </c>
      <c r="G561" t="s">
        <v>1471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</row>
    <row r="562" spans="1:16" ht="12.75">
      <c r="A562" t="s">
        <v>140</v>
      </c>
      <c r="B562" t="s">
        <v>1040</v>
      </c>
      <c r="C562" t="s">
        <v>1462</v>
      </c>
      <c r="D562" t="s">
        <v>1463</v>
      </c>
      <c r="E562" t="s">
        <v>1472</v>
      </c>
      <c r="F562" t="s">
        <v>1472</v>
      </c>
      <c r="G562" t="s">
        <v>1473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</row>
    <row r="563" spans="1:16" ht="12.75">
      <c r="A563" t="s">
        <v>140</v>
      </c>
      <c r="B563" t="s">
        <v>1040</v>
      </c>
      <c r="C563" t="s">
        <v>1462</v>
      </c>
      <c r="D563" t="s">
        <v>1463</v>
      </c>
      <c r="E563" t="s">
        <v>1474</v>
      </c>
      <c r="F563" t="s">
        <v>1474</v>
      </c>
      <c r="G563" t="s">
        <v>1475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ht="12.75">
      <c r="A564" t="s">
        <v>140</v>
      </c>
      <c r="B564" t="s">
        <v>1476</v>
      </c>
      <c r="C564" t="s">
        <v>1477</v>
      </c>
      <c r="D564" t="s">
        <v>1478</v>
      </c>
      <c r="E564" t="s">
        <v>1479</v>
      </c>
      <c r="F564" t="s">
        <v>1480</v>
      </c>
      <c r="G564" t="s">
        <v>1481</v>
      </c>
      <c r="H564">
        <v>0</v>
      </c>
      <c r="I564">
        <v>2000000</v>
      </c>
      <c r="J564">
        <v>0</v>
      </c>
      <c r="K564">
        <v>2000000</v>
      </c>
      <c r="L564">
        <v>-2000000</v>
      </c>
      <c r="M564">
        <v>2000000</v>
      </c>
      <c r="N564">
        <v>2000000</v>
      </c>
      <c r="O564">
        <v>-2000000</v>
      </c>
      <c r="P564">
        <v>0</v>
      </c>
    </row>
    <row r="565" spans="1:16" ht="12.75">
      <c r="A565" t="s">
        <v>140</v>
      </c>
      <c r="B565" t="s">
        <v>1476</v>
      </c>
      <c r="C565" t="s">
        <v>1477</v>
      </c>
      <c r="D565" t="s">
        <v>1478</v>
      </c>
      <c r="E565" t="s">
        <v>1479</v>
      </c>
      <c r="F565" t="s">
        <v>1482</v>
      </c>
      <c r="G565" t="s">
        <v>1483</v>
      </c>
      <c r="H565">
        <v>0</v>
      </c>
      <c r="I565">
        <v>0</v>
      </c>
      <c r="J565">
        <v>0</v>
      </c>
      <c r="K565">
        <v>0</v>
      </c>
      <c r="L565">
        <v>-4465000</v>
      </c>
      <c r="M565">
        <v>4465000</v>
      </c>
      <c r="N565">
        <v>4465000</v>
      </c>
      <c r="O565">
        <v>-4465000</v>
      </c>
      <c r="P565">
        <v>0</v>
      </c>
    </row>
    <row r="566" spans="1:16" ht="12.75">
      <c r="A566" t="s">
        <v>140</v>
      </c>
      <c r="B566" t="s">
        <v>1476</v>
      </c>
      <c r="C566" t="s">
        <v>1477</v>
      </c>
      <c r="D566" t="s">
        <v>1478</v>
      </c>
      <c r="E566" t="s">
        <v>1479</v>
      </c>
      <c r="F566" t="s">
        <v>1484</v>
      </c>
      <c r="G566" t="s">
        <v>1485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3125000</v>
      </c>
      <c r="O566">
        <v>-3125000</v>
      </c>
      <c r="P566">
        <v>0</v>
      </c>
    </row>
    <row r="567" spans="1:16" ht="12.75">
      <c r="A567" t="s">
        <v>140</v>
      </c>
      <c r="B567" t="s">
        <v>1476</v>
      </c>
      <c r="C567" t="s">
        <v>1477</v>
      </c>
      <c r="D567" t="s">
        <v>1478</v>
      </c>
      <c r="E567" t="s">
        <v>1479</v>
      </c>
      <c r="F567" t="s">
        <v>1486</v>
      </c>
      <c r="G567" t="s">
        <v>1487</v>
      </c>
      <c r="H567">
        <v>0</v>
      </c>
      <c r="I567">
        <v>100000</v>
      </c>
      <c r="J567">
        <v>0</v>
      </c>
      <c r="K567">
        <v>100000</v>
      </c>
      <c r="L567">
        <v>-100000</v>
      </c>
      <c r="M567">
        <v>100000</v>
      </c>
      <c r="N567">
        <v>100000</v>
      </c>
      <c r="O567">
        <v>-100000</v>
      </c>
      <c r="P567">
        <v>0</v>
      </c>
    </row>
    <row r="568" spans="1:16" ht="12.75">
      <c r="A568" t="s">
        <v>140</v>
      </c>
      <c r="B568" t="s">
        <v>1476</v>
      </c>
      <c r="C568" t="s">
        <v>1477</v>
      </c>
      <c r="D568" t="s">
        <v>1478</v>
      </c>
      <c r="E568" t="s">
        <v>1479</v>
      </c>
      <c r="F568" t="s">
        <v>1488</v>
      </c>
      <c r="G568" t="s">
        <v>1489</v>
      </c>
      <c r="H568">
        <v>0</v>
      </c>
      <c r="I568">
        <v>2000000</v>
      </c>
      <c r="J568">
        <v>0</v>
      </c>
      <c r="K568">
        <v>2000000</v>
      </c>
      <c r="L568">
        <v>-2000000</v>
      </c>
      <c r="M568">
        <v>2000000</v>
      </c>
      <c r="N568">
        <v>2000000</v>
      </c>
      <c r="O568">
        <v>-2000000</v>
      </c>
      <c r="P568">
        <v>0</v>
      </c>
    </row>
    <row r="569" spans="1:16" ht="12.75">
      <c r="A569" t="s">
        <v>140</v>
      </c>
      <c r="B569" t="s">
        <v>1476</v>
      </c>
      <c r="C569" t="s">
        <v>1477</v>
      </c>
      <c r="D569" t="s">
        <v>1478</v>
      </c>
      <c r="E569" t="s">
        <v>1479</v>
      </c>
      <c r="F569" t="s">
        <v>1490</v>
      </c>
      <c r="G569" t="s">
        <v>1491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3125000</v>
      </c>
      <c r="O569">
        <v>-3125000</v>
      </c>
      <c r="P569">
        <v>0</v>
      </c>
    </row>
    <row r="570" spans="1:16" ht="12.75">
      <c r="A570" t="s">
        <v>140</v>
      </c>
      <c r="B570" t="s">
        <v>1476</v>
      </c>
      <c r="C570" t="s">
        <v>1477</v>
      </c>
      <c r="D570" t="s">
        <v>1478</v>
      </c>
      <c r="E570" t="s">
        <v>1479</v>
      </c>
      <c r="F570" t="s">
        <v>1492</v>
      </c>
      <c r="G570" t="s">
        <v>1493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3125000</v>
      </c>
      <c r="O570">
        <v>-3125000</v>
      </c>
      <c r="P570">
        <v>0</v>
      </c>
    </row>
    <row r="571" spans="1:16" ht="12.75">
      <c r="A571" t="s">
        <v>140</v>
      </c>
      <c r="B571" t="s">
        <v>1476</v>
      </c>
      <c r="C571" t="s">
        <v>1477</v>
      </c>
      <c r="D571" t="s">
        <v>1478</v>
      </c>
      <c r="E571" t="s">
        <v>1479</v>
      </c>
      <c r="F571" t="s">
        <v>1494</v>
      </c>
      <c r="G571" t="s">
        <v>1495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625000</v>
      </c>
      <c r="O571">
        <v>-625000</v>
      </c>
      <c r="P571">
        <v>0</v>
      </c>
    </row>
    <row r="572" spans="1:16" ht="12.75">
      <c r="A572" t="s">
        <v>140</v>
      </c>
      <c r="B572" t="s">
        <v>1476</v>
      </c>
      <c r="C572" t="s">
        <v>1477</v>
      </c>
      <c r="D572" t="s">
        <v>1478</v>
      </c>
      <c r="E572" t="s">
        <v>1479</v>
      </c>
      <c r="F572" t="s">
        <v>1496</v>
      </c>
      <c r="G572" t="s">
        <v>1497</v>
      </c>
      <c r="H572">
        <v>0</v>
      </c>
      <c r="I572">
        <v>0</v>
      </c>
      <c r="J572">
        <v>0</v>
      </c>
      <c r="K572">
        <v>0</v>
      </c>
      <c r="L572">
        <v>-1500000</v>
      </c>
      <c r="M572">
        <v>1500000</v>
      </c>
      <c r="N572">
        <v>1500000</v>
      </c>
      <c r="O572">
        <v>-1500000</v>
      </c>
      <c r="P572">
        <v>0</v>
      </c>
    </row>
    <row r="573" spans="1:16" ht="12.75">
      <c r="A573" t="s">
        <v>140</v>
      </c>
      <c r="B573" t="s">
        <v>1476</v>
      </c>
      <c r="C573" t="s">
        <v>1477</v>
      </c>
      <c r="D573" t="s">
        <v>1478</v>
      </c>
      <c r="E573" t="s">
        <v>1479</v>
      </c>
      <c r="F573" t="s">
        <v>1498</v>
      </c>
      <c r="G573" t="s">
        <v>1499</v>
      </c>
      <c r="H573">
        <v>0</v>
      </c>
      <c r="I573">
        <v>0</v>
      </c>
      <c r="J573">
        <v>0</v>
      </c>
      <c r="K573">
        <v>0</v>
      </c>
      <c r="L573">
        <v>-1500000</v>
      </c>
      <c r="M573">
        <v>1500000</v>
      </c>
      <c r="N573">
        <v>1500000</v>
      </c>
      <c r="O573">
        <v>-1500000</v>
      </c>
      <c r="P573">
        <v>0</v>
      </c>
    </row>
    <row r="574" spans="1:16" ht="12.75">
      <c r="A574" t="s">
        <v>140</v>
      </c>
      <c r="B574" t="s">
        <v>1476</v>
      </c>
      <c r="C574" t="s">
        <v>1477</v>
      </c>
      <c r="D574" t="s">
        <v>1478</v>
      </c>
      <c r="E574" t="s">
        <v>1479</v>
      </c>
      <c r="F574" t="s">
        <v>1500</v>
      </c>
      <c r="G574" t="s">
        <v>1501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ht="12.75">
      <c r="A575" t="s">
        <v>140</v>
      </c>
      <c r="B575" t="s">
        <v>1476</v>
      </c>
      <c r="C575" t="s">
        <v>1477</v>
      </c>
      <c r="D575" t="s">
        <v>1478</v>
      </c>
      <c r="E575" t="s">
        <v>1479</v>
      </c>
      <c r="F575" t="s">
        <v>1502</v>
      </c>
      <c r="G575" t="s">
        <v>1503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ht="12.75">
      <c r="A576" t="s">
        <v>140</v>
      </c>
      <c r="B576" t="s">
        <v>1476</v>
      </c>
      <c r="C576" t="s">
        <v>1477</v>
      </c>
      <c r="D576" t="s">
        <v>1478</v>
      </c>
      <c r="E576" t="s">
        <v>1479</v>
      </c>
      <c r="F576" t="s">
        <v>1504</v>
      </c>
      <c r="G576" t="s">
        <v>1505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</row>
    <row r="577" spans="1:16" s="5" customFormat="1" ht="12.75">
      <c r="A577" t="s">
        <v>140</v>
      </c>
      <c r="B577" t="s">
        <v>1476</v>
      </c>
      <c r="C577" t="s">
        <v>1477</v>
      </c>
      <c r="D577" t="s">
        <v>1478</v>
      </c>
      <c r="E577" t="s">
        <v>1479</v>
      </c>
      <c r="F577" t="s">
        <v>1506</v>
      </c>
      <c r="G577" t="s">
        <v>1507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61700000</v>
      </c>
      <c r="O577">
        <v>-61700000</v>
      </c>
      <c r="P577">
        <v>0</v>
      </c>
    </row>
    <row r="578" spans="1:16" s="5" customFormat="1" ht="12.75">
      <c r="A578" t="s">
        <v>140</v>
      </c>
      <c r="B578" t="s">
        <v>1476</v>
      </c>
      <c r="C578" t="s">
        <v>1477</v>
      </c>
      <c r="D578" t="s">
        <v>1478</v>
      </c>
      <c r="E578" t="s">
        <v>1479</v>
      </c>
      <c r="F578" t="s">
        <v>1508</v>
      </c>
      <c r="G578" t="s">
        <v>1509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s="5" customFormat="1" ht="12.75">
      <c r="A579" t="s">
        <v>140</v>
      </c>
      <c r="B579" t="s">
        <v>1476</v>
      </c>
      <c r="C579" t="s">
        <v>1477</v>
      </c>
      <c r="D579" t="s">
        <v>1478</v>
      </c>
      <c r="E579" t="s">
        <v>1479</v>
      </c>
      <c r="F579" t="s">
        <v>1510</v>
      </c>
      <c r="G579" t="s">
        <v>1511</v>
      </c>
      <c r="H579">
        <v>0</v>
      </c>
      <c r="I579">
        <v>0</v>
      </c>
      <c r="J579">
        <v>0</v>
      </c>
      <c r="K579">
        <v>0</v>
      </c>
      <c r="L579">
        <v>-6000000</v>
      </c>
      <c r="M579">
        <v>6000000</v>
      </c>
      <c r="N579">
        <v>0</v>
      </c>
      <c r="O579">
        <v>0</v>
      </c>
      <c r="P579">
        <v>0</v>
      </c>
    </row>
    <row r="580" spans="1:16" s="5" customFormat="1" ht="12.75">
      <c r="A580" t="s">
        <v>140</v>
      </c>
      <c r="B580" t="s">
        <v>1476</v>
      </c>
      <c r="C580" t="s">
        <v>1477</v>
      </c>
      <c r="D580" t="s">
        <v>1478</v>
      </c>
      <c r="E580" t="s">
        <v>1479</v>
      </c>
      <c r="F580" t="s">
        <v>1512</v>
      </c>
      <c r="G580" t="s">
        <v>1513</v>
      </c>
      <c r="H580">
        <v>0</v>
      </c>
      <c r="I580">
        <v>1250000</v>
      </c>
      <c r="J580">
        <v>0</v>
      </c>
      <c r="K580">
        <v>1250000</v>
      </c>
      <c r="L580">
        <v>-1250000</v>
      </c>
      <c r="M580">
        <v>1250000</v>
      </c>
      <c r="N580">
        <v>1250000</v>
      </c>
      <c r="O580">
        <v>-1250000</v>
      </c>
      <c r="P580">
        <v>0</v>
      </c>
    </row>
    <row r="581" spans="1:16" s="5" customFormat="1" ht="12.75">
      <c r="A581" t="s">
        <v>140</v>
      </c>
      <c r="B581" t="s">
        <v>1476</v>
      </c>
      <c r="C581" t="s">
        <v>1477</v>
      </c>
      <c r="D581" t="s">
        <v>1478</v>
      </c>
      <c r="E581" t="s">
        <v>1479</v>
      </c>
      <c r="F581" t="s">
        <v>1514</v>
      </c>
      <c r="G581" t="s">
        <v>1515</v>
      </c>
      <c r="H581">
        <v>0</v>
      </c>
      <c r="I581">
        <v>2750000</v>
      </c>
      <c r="J581">
        <v>0</v>
      </c>
      <c r="K581">
        <v>2750000</v>
      </c>
      <c r="L581">
        <v>-2750000</v>
      </c>
      <c r="M581">
        <v>2750000</v>
      </c>
      <c r="N581">
        <v>2750000</v>
      </c>
      <c r="O581">
        <v>-2750000</v>
      </c>
      <c r="P581">
        <v>0</v>
      </c>
    </row>
    <row r="582" spans="1:16" s="5" customFormat="1" ht="12.75">
      <c r="A582" t="s">
        <v>140</v>
      </c>
      <c r="B582" t="s">
        <v>1476</v>
      </c>
      <c r="C582" t="s">
        <v>1477</v>
      </c>
      <c r="D582" t="s">
        <v>1478</v>
      </c>
      <c r="E582" t="s">
        <v>1479</v>
      </c>
      <c r="F582" t="s">
        <v>1516</v>
      </c>
      <c r="G582" t="s">
        <v>1517</v>
      </c>
      <c r="H582">
        <v>0</v>
      </c>
      <c r="I582">
        <v>1100000</v>
      </c>
      <c r="J582">
        <v>0</v>
      </c>
      <c r="K582">
        <v>1100000</v>
      </c>
      <c r="L582">
        <v>-1100000</v>
      </c>
      <c r="M582">
        <v>1100000</v>
      </c>
      <c r="N582">
        <v>1100000</v>
      </c>
      <c r="O582">
        <v>-1100000</v>
      </c>
      <c r="P582">
        <v>0</v>
      </c>
    </row>
    <row r="583" spans="1:16" s="5" customFormat="1" ht="12.75">
      <c r="A583" t="s">
        <v>140</v>
      </c>
      <c r="B583" t="s">
        <v>1476</v>
      </c>
      <c r="C583" t="s">
        <v>1477</v>
      </c>
      <c r="D583" t="s">
        <v>1478</v>
      </c>
      <c r="E583" t="s">
        <v>1479</v>
      </c>
      <c r="F583" t="s">
        <v>1518</v>
      </c>
      <c r="G583" t="s">
        <v>1519</v>
      </c>
      <c r="H583">
        <v>0</v>
      </c>
      <c r="I583">
        <v>1100000</v>
      </c>
      <c r="J583">
        <v>0</v>
      </c>
      <c r="K583">
        <v>1100000</v>
      </c>
      <c r="L583">
        <v>-1100000</v>
      </c>
      <c r="M583">
        <v>1100000</v>
      </c>
      <c r="N583">
        <v>1100000</v>
      </c>
      <c r="O583">
        <v>-1100000</v>
      </c>
      <c r="P583">
        <v>0</v>
      </c>
    </row>
    <row r="584" spans="1:16" s="5" customFormat="1" ht="12.75">
      <c r="A584" t="s">
        <v>140</v>
      </c>
      <c r="B584" t="s">
        <v>1476</v>
      </c>
      <c r="C584" t="s">
        <v>1477</v>
      </c>
      <c r="D584" t="s">
        <v>1478</v>
      </c>
      <c r="E584" t="s">
        <v>1479</v>
      </c>
      <c r="F584" t="s">
        <v>1520</v>
      </c>
      <c r="G584" t="s">
        <v>1521</v>
      </c>
      <c r="H584">
        <v>0</v>
      </c>
      <c r="I584">
        <v>0</v>
      </c>
      <c r="J584">
        <v>0</v>
      </c>
      <c r="K584">
        <v>0</v>
      </c>
      <c r="L584">
        <v>-3250000</v>
      </c>
      <c r="M584">
        <v>3250000</v>
      </c>
      <c r="N584">
        <v>3250000</v>
      </c>
      <c r="O584">
        <v>-3250000</v>
      </c>
      <c r="P584">
        <v>0</v>
      </c>
    </row>
    <row r="585" spans="1:16" ht="12.75">
      <c r="A585" t="s">
        <v>140</v>
      </c>
      <c r="B585" t="s">
        <v>1476</v>
      </c>
      <c r="C585" t="s">
        <v>1477</v>
      </c>
      <c r="D585" t="s">
        <v>1522</v>
      </c>
      <c r="E585" t="s">
        <v>1523</v>
      </c>
      <c r="F585" t="s">
        <v>1523</v>
      </c>
      <c r="G585" t="s">
        <v>1524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ht="12.75">
      <c r="A586" t="s">
        <v>140</v>
      </c>
      <c r="B586" t="s">
        <v>1476</v>
      </c>
      <c r="C586" t="s">
        <v>1477</v>
      </c>
      <c r="D586" t="s">
        <v>1525</v>
      </c>
      <c r="E586" t="s">
        <v>1526</v>
      </c>
      <c r="F586" t="s">
        <v>1527</v>
      </c>
      <c r="G586" t="s">
        <v>1528</v>
      </c>
      <c r="H586">
        <v>0</v>
      </c>
      <c r="I586">
        <v>0</v>
      </c>
      <c r="J586">
        <v>0</v>
      </c>
      <c r="K586">
        <v>0</v>
      </c>
      <c r="L586">
        <v>-121.5</v>
      </c>
      <c r="M586">
        <v>0</v>
      </c>
      <c r="N586">
        <v>0</v>
      </c>
      <c r="O586">
        <v>-121.5</v>
      </c>
      <c r="P586">
        <v>0</v>
      </c>
    </row>
    <row r="587" spans="1:16" ht="12.75">
      <c r="A587" t="s">
        <v>140</v>
      </c>
      <c r="B587" t="s">
        <v>1476</v>
      </c>
      <c r="C587" t="s">
        <v>1477</v>
      </c>
      <c r="D587" t="s">
        <v>1525</v>
      </c>
      <c r="E587" t="s">
        <v>1526</v>
      </c>
      <c r="F587" t="s">
        <v>1529</v>
      </c>
      <c r="G587" t="s">
        <v>1530</v>
      </c>
      <c r="H587">
        <v>0</v>
      </c>
      <c r="I587">
        <v>0</v>
      </c>
      <c r="J587">
        <v>0</v>
      </c>
      <c r="K587">
        <v>0</v>
      </c>
      <c r="L587">
        <v>0.23</v>
      </c>
      <c r="M587">
        <v>0</v>
      </c>
      <c r="N587">
        <v>0</v>
      </c>
      <c r="O587">
        <v>0.23</v>
      </c>
      <c r="P587">
        <v>0</v>
      </c>
    </row>
    <row r="588" spans="1:16" ht="12.75">
      <c r="A588" t="s">
        <v>140</v>
      </c>
      <c r="B588" t="s">
        <v>1476</v>
      </c>
      <c r="C588" t="s">
        <v>1477</v>
      </c>
      <c r="D588" t="s">
        <v>1525</v>
      </c>
      <c r="E588" t="s">
        <v>1526</v>
      </c>
      <c r="F588" t="s">
        <v>1531</v>
      </c>
      <c r="G588" t="s">
        <v>1532</v>
      </c>
      <c r="H588">
        <v>0</v>
      </c>
      <c r="I588">
        <v>0</v>
      </c>
      <c r="J588">
        <v>0</v>
      </c>
      <c r="K588">
        <v>0</v>
      </c>
      <c r="L588">
        <v>-0.73</v>
      </c>
      <c r="M588">
        <v>0</v>
      </c>
      <c r="N588">
        <v>0</v>
      </c>
      <c r="O588">
        <v>-0.73</v>
      </c>
      <c r="P588">
        <v>0</v>
      </c>
    </row>
    <row r="589" spans="1:16" ht="12.75">
      <c r="A589" t="s">
        <v>140</v>
      </c>
      <c r="B589" t="s">
        <v>1476</v>
      </c>
      <c r="C589" t="s">
        <v>1477</v>
      </c>
      <c r="D589" t="s">
        <v>1525</v>
      </c>
      <c r="E589" t="s">
        <v>1526</v>
      </c>
      <c r="F589" t="s">
        <v>1533</v>
      </c>
      <c r="G589" t="s">
        <v>1534</v>
      </c>
      <c r="H589">
        <v>0</v>
      </c>
      <c r="I589">
        <v>0</v>
      </c>
      <c r="J589">
        <v>0</v>
      </c>
      <c r="K589">
        <v>0</v>
      </c>
      <c r="L589">
        <v>-0.04</v>
      </c>
      <c r="M589">
        <v>0</v>
      </c>
      <c r="N589">
        <v>0</v>
      </c>
      <c r="O589">
        <v>-0.04</v>
      </c>
      <c r="P589">
        <v>0</v>
      </c>
    </row>
    <row r="590" spans="1:16" ht="12.75">
      <c r="A590" t="s">
        <v>140</v>
      </c>
      <c r="B590" t="s">
        <v>1476</v>
      </c>
      <c r="C590" t="s">
        <v>1477</v>
      </c>
      <c r="D590" t="s">
        <v>1535</v>
      </c>
      <c r="E590" t="s">
        <v>1536</v>
      </c>
      <c r="F590" t="s">
        <v>1536</v>
      </c>
      <c r="G590" t="s">
        <v>1537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</row>
    <row r="591" spans="1:16" ht="12.75">
      <c r="A591" t="s">
        <v>134</v>
      </c>
      <c r="B591" t="s">
        <v>1476</v>
      </c>
      <c r="C591" t="s">
        <v>1538</v>
      </c>
      <c r="D591" t="s">
        <v>1539</v>
      </c>
      <c r="E591" t="s">
        <v>1540</v>
      </c>
      <c r="F591" t="s">
        <v>1541</v>
      </c>
      <c r="G591" t="s">
        <v>1542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</row>
    <row r="592" spans="1:16" ht="12.75">
      <c r="A592" t="s">
        <v>134</v>
      </c>
      <c r="B592" t="s">
        <v>1476</v>
      </c>
      <c r="C592" t="s">
        <v>1538</v>
      </c>
      <c r="D592" t="s">
        <v>1543</v>
      </c>
      <c r="E592" t="s">
        <v>1544</v>
      </c>
      <c r="F592" t="s">
        <v>1544</v>
      </c>
      <c r="G592" t="s">
        <v>1545</v>
      </c>
      <c r="H592">
        <v>0</v>
      </c>
      <c r="I592">
        <v>39765</v>
      </c>
      <c r="J592">
        <v>39765</v>
      </c>
      <c r="K592">
        <v>0</v>
      </c>
      <c r="L592">
        <v>0</v>
      </c>
      <c r="M592">
        <v>207195</v>
      </c>
      <c r="N592">
        <v>207195</v>
      </c>
      <c r="O592">
        <v>0</v>
      </c>
      <c r="P592">
        <v>0</v>
      </c>
    </row>
    <row r="593" spans="1:16" ht="12.75">
      <c r="A593" t="s">
        <v>140</v>
      </c>
      <c r="B593" t="s">
        <v>1476</v>
      </c>
      <c r="C593" t="s">
        <v>1546</v>
      </c>
      <c r="D593" t="s">
        <v>1547</v>
      </c>
      <c r="E593" t="s">
        <v>1548</v>
      </c>
      <c r="F593" t="s">
        <v>1548</v>
      </c>
      <c r="G593" t="s">
        <v>1549</v>
      </c>
      <c r="H593">
        <v>0</v>
      </c>
      <c r="I593">
        <v>72689586.42</v>
      </c>
      <c r="J593">
        <v>72604493.79</v>
      </c>
      <c r="K593">
        <v>85092.63</v>
      </c>
      <c r="L593">
        <v>-98305.75</v>
      </c>
      <c r="M593">
        <v>71061530.29</v>
      </c>
      <c r="N593">
        <v>71400277.32</v>
      </c>
      <c r="O593">
        <v>-437052.78</v>
      </c>
      <c r="P593">
        <v>0</v>
      </c>
    </row>
    <row r="594" spans="1:16" ht="12.75">
      <c r="A594" t="s">
        <v>140</v>
      </c>
      <c r="B594" t="s">
        <v>1476</v>
      </c>
      <c r="C594" t="s">
        <v>1546</v>
      </c>
      <c r="D594" t="s">
        <v>1547</v>
      </c>
      <c r="E594" t="s">
        <v>1550</v>
      </c>
      <c r="F594" t="s">
        <v>1550</v>
      </c>
      <c r="G594" t="s">
        <v>1551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5" spans="1:16" ht="12.75">
      <c r="A595" t="s">
        <v>140</v>
      </c>
      <c r="B595" t="s">
        <v>1476</v>
      </c>
      <c r="C595" t="s">
        <v>1546</v>
      </c>
      <c r="D595" t="s">
        <v>1547</v>
      </c>
      <c r="E595" t="s">
        <v>1552</v>
      </c>
      <c r="F595" t="s">
        <v>1553</v>
      </c>
      <c r="G595" t="s">
        <v>1554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100000000</v>
      </c>
      <c r="N595">
        <v>100000000</v>
      </c>
      <c r="O595">
        <v>0</v>
      </c>
      <c r="P595">
        <v>0</v>
      </c>
    </row>
    <row r="596" spans="1:16" ht="12.75">
      <c r="A596" t="s">
        <v>140</v>
      </c>
      <c r="B596" t="s">
        <v>1476</v>
      </c>
      <c r="C596" t="s">
        <v>1546</v>
      </c>
      <c r="D596" t="s">
        <v>1547</v>
      </c>
      <c r="E596" t="s">
        <v>1552</v>
      </c>
      <c r="F596" t="s">
        <v>1555</v>
      </c>
      <c r="G596" t="s">
        <v>1556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531750000</v>
      </c>
      <c r="N596">
        <v>531750000</v>
      </c>
      <c r="O596">
        <v>0</v>
      </c>
      <c r="P596">
        <v>0</v>
      </c>
    </row>
    <row r="597" spans="1:16" ht="12.75">
      <c r="A597" t="s">
        <v>140</v>
      </c>
      <c r="B597" t="s">
        <v>1476</v>
      </c>
      <c r="C597" t="s">
        <v>1546</v>
      </c>
      <c r="D597" t="s">
        <v>1547</v>
      </c>
      <c r="E597" t="s">
        <v>1557</v>
      </c>
      <c r="F597" t="s">
        <v>1558</v>
      </c>
      <c r="G597" t="s">
        <v>1559</v>
      </c>
      <c r="H597">
        <v>0</v>
      </c>
      <c r="I597">
        <v>7272196.69</v>
      </c>
      <c r="J597">
        <v>7272196.69</v>
      </c>
      <c r="K597">
        <v>0</v>
      </c>
      <c r="L597">
        <v>0</v>
      </c>
      <c r="M597">
        <v>68099741.38</v>
      </c>
      <c r="N597">
        <v>68099741.38</v>
      </c>
      <c r="O597">
        <v>0</v>
      </c>
      <c r="P597">
        <v>0</v>
      </c>
    </row>
    <row r="598" spans="1:16" ht="12.75">
      <c r="A598" t="s">
        <v>140</v>
      </c>
      <c r="B598" t="s">
        <v>1476</v>
      </c>
      <c r="C598" t="s">
        <v>1546</v>
      </c>
      <c r="D598" t="s">
        <v>1547</v>
      </c>
      <c r="E598" t="s">
        <v>1557</v>
      </c>
      <c r="F598" t="s">
        <v>1560</v>
      </c>
      <c r="G598" t="s">
        <v>1561</v>
      </c>
      <c r="H598">
        <v>0</v>
      </c>
      <c r="I598">
        <v>30571594.23</v>
      </c>
      <c r="J598">
        <v>30571594.23</v>
      </c>
      <c r="K598">
        <v>0</v>
      </c>
      <c r="L598">
        <v>0</v>
      </c>
      <c r="M598">
        <v>140576711.2</v>
      </c>
      <c r="N598">
        <v>140576711.2</v>
      </c>
      <c r="O598">
        <v>0</v>
      </c>
      <c r="P598">
        <v>0</v>
      </c>
    </row>
    <row r="599" spans="1:16" ht="12.75">
      <c r="A599" t="s">
        <v>140</v>
      </c>
      <c r="B599" t="s">
        <v>1476</v>
      </c>
      <c r="C599" t="s">
        <v>1546</v>
      </c>
      <c r="D599" t="s">
        <v>1547</v>
      </c>
      <c r="E599" t="s">
        <v>1557</v>
      </c>
      <c r="F599" t="s">
        <v>1562</v>
      </c>
      <c r="G599" t="s">
        <v>1563</v>
      </c>
      <c r="H599">
        <v>0</v>
      </c>
      <c r="I599">
        <v>14745951.690000001</v>
      </c>
      <c r="J599">
        <v>14745951.690000001</v>
      </c>
      <c r="K599">
        <v>0</v>
      </c>
      <c r="L599">
        <v>0</v>
      </c>
      <c r="M599">
        <v>79887308.1</v>
      </c>
      <c r="N599">
        <v>79887308.1</v>
      </c>
      <c r="O599">
        <v>0</v>
      </c>
      <c r="P599">
        <v>0</v>
      </c>
    </row>
    <row r="600" spans="1:16" ht="12.75">
      <c r="A600" t="s">
        <v>140</v>
      </c>
      <c r="B600" t="s">
        <v>1476</v>
      </c>
      <c r="C600" t="s">
        <v>1546</v>
      </c>
      <c r="D600" t="s">
        <v>1547</v>
      </c>
      <c r="E600" t="s">
        <v>1557</v>
      </c>
      <c r="F600" t="s">
        <v>1564</v>
      </c>
      <c r="G600" t="s">
        <v>1565</v>
      </c>
      <c r="H600">
        <v>0</v>
      </c>
      <c r="I600">
        <v>4234.72</v>
      </c>
      <c r="J600">
        <v>6414.72</v>
      </c>
      <c r="K600">
        <v>-2180</v>
      </c>
      <c r="L600">
        <v>-192737.16</v>
      </c>
      <c r="M600">
        <v>103774.65</v>
      </c>
      <c r="N600">
        <v>116854.65</v>
      </c>
      <c r="O600">
        <v>-205817.16</v>
      </c>
      <c r="P600">
        <v>0</v>
      </c>
    </row>
    <row r="601" spans="1:16" ht="12.75">
      <c r="A601" t="s">
        <v>140</v>
      </c>
      <c r="B601" t="s">
        <v>1476</v>
      </c>
      <c r="C601" t="s">
        <v>1546</v>
      </c>
      <c r="D601" t="s">
        <v>1547</v>
      </c>
      <c r="E601" t="s">
        <v>1557</v>
      </c>
      <c r="F601" t="s">
        <v>1566</v>
      </c>
      <c r="G601" t="s">
        <v>1567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</row>
    <row r="602" spans="1:16" ht="12.75">
      <c r="A602" t="s">
        <v>140</v>
      </c>
      <c r="B602" t="s">
        <v>1476</v>
      </c>
      <c r="C602" t="s">
        <v>1546</v>
      </c>
      <c r="D602" t="s">
        <v>1547</v>
      </c>
      <c r="E602" t="s">
        <v>1557</v>
      </c>
      <c r="F602" t="s">
        <v>1568</v>
      </c>
      <c r="G602" t="s">
        <v>1569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ht="12.75">
      <c r="A603" t="s">
        <v>140</v>
      </c>
      <c r="B603" t="s">
        <v>1476</v>
      </c>
      <c r="C603" t="s">
        <v>1546</v>
      </c>
      <c r="D603" t="s">
        <v>1547</v>
      </c>
      <c r="E603" t="s">
        <v>1557</v>
      </c>
      <c r="F603" t="s">
        <v>1570</v>
      </c>
      <c r="G603" t="s">
        <v>1571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ht="12.75">
      <c r="A604" t="s">
        <v>140</v>
      </c>
      <c r="B604" t="s">
        <v>1476</v>
      </c>
      <c r="C604" t="s">
        <v>1546</v>
      </c>
      <c r="D604" t="s">
        <v>1547</v>
      </c>
      <c r="E604" t="s">
        <v>1557</v>
      </c>
      <c r="F604" t="s">
        <v>1572</v>
      </c>
      <c r="G604" t="s">
        <v>1573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</row>
    <row r="605" spans="1:16" ht="12.75">
      <c r="A605" t="s">
        <v>140</v>
      </c>
      <c r="B605" t="s">
        <v>1476</v>
      </c>
      <c r="C605" t="s">
        <v>1546</v>
      </c>
      <c r="D605" t="s">
        <v>1547</v>
      </c>
      <c r="E605" t="s">
        <v>1557</v>
      </c>
      <c r="F605" t="s">
        <v>1574</v>
      </c>
      <c r="G605" t="s">
        <v>1575</v>
      </c>
      <c r="H605">
        <v>0</v>
      </c>
      <c r="I605">
        <v>811360.16</v>
      </c>
      <c r="J605">
        <v>811360.16</v>
      </c>
      <c r="K605">
        <v>0</v>
      </c>
      <c r="L605">
        <v>0</v>
      </c>
      <c r="M605">
        <v>4073163.69</v>
      </c>
      <c r="N605">
        <v>4073163.69</v>
      </c>
      <c r="O605">
        <v>0</v>
      </c>
      <c r="P605">
        <v>0</v>
      </c>
    </row>
    <row r="606" spans="1:16" ht="12.75">
      <c r="A606" t="s">
        <v>140</v>
      </c>
      <c r="B606" t="s">
        <v>1476</v>
      </c>
      <c r="C606" t="s">
        <v>1546</v>
      </c>
      <c r="D606" t="s">
        <v>1547</v>
      </c>
      <c r="E606" t="s">
        <v>1557</v>
      </c>
      <c r="F606" t="s">
        <v>1576</v>
      </c>
      <c r="G606" t="s">
        <v>1577</v>
      </c>
      <c r="H606">
        <v>0</v>
      </c>
      <c r="I606">
        <v>238720369.39</v>
      </c>
      <c r="J606">
        <v>238720369.39</v>
      </c>
      <c r="K606">
        <v>0</v>
      </c>
      <c r="L606">
        <v>0</v>
      </c>
      <c r="M606">
        <v>1116351358.63</v>
      </c>
      <c r="N606">
        <v>1116351358.63</v>
      </c>
      <c r="O606">
        <v>0</v>
      </c>
      <c r="P606">
        <v>0</v>
      </c>
    </row>
    <row r="607" spans="1:16" ht="12.75">
      <c r="A607" t="s">
        <v>140</v>
      </c>
      <c r="B607" t="s">
        <v>1476</v>
      </c>
      <c r="C607" t="s">
        <v>1546</v>
      </c>
      <c r="D607" t="s">
        <v>1547</v>
      </c>
      <c r="E607" t="s">
        <v>1557</v>
      </c>
      <c r="F607" t="s">
        <v>1578</v>
      </c>
      <c r="G607" t="s">
        <v>1579</v>
      </c>
      <c r="H607">
        <v>0</v>
      </c>
      <c r="I607">
        <v>0</v>
      </c>
      <c r="J607">
        <v>22741.69</v>
      </c>
      <c r="K607">
        <v>-22741.69</v>
      </c>
      <c r="L607">
        <v>0</v>
      </c>
      <c r="M607">
        <v>104450131.3</v>
      </c>
      <c r="N607">
        <v>104450131.3</v>
      </c>
      <c r="O607">
        <v>0</v>
      </c>
      <c r="P607">
        <v>0</v>
      </c>
    </row>
    <row r="608" spans="1:16" ht="12.75">
      <c r="A608" t="s">
        <v>140</v>
      </c>
      <c r="B608" t="s">
        <v>1476</v>
      </c>
      <c r="C608" t="s">
        <v>1546</v>
      </c>
      <c r="D608" t="s">
        <v>1547</v>
      </c>
      <c r="E608" t="s">
        <v>1557</v>
      </c>
      <c r="F608" t="s">
        <v>1580</v>
      </c>
      <c r="G608" t="s">
        <v>1581</v>
      </c>
      <c r="H608">
        <v>0</v>
      </c>
      <c r="I608">
        <v>832003206.37</v>
      </c>
      <c r="J608">
        <v>832003206.37</v>
      </c>
      <c r="K608">
        <v>0</v>
      </c>
      <c r="L608">
        <v>0</v>
      </c>
      <c r="M608">
        <v>3968603545.41</v>
      </c>
      <c r="N608">
        <v>3968603545.41</v>
      </c>
      <c r="O608">
        <v>0</v>
      </c>
      <c r="P608">
        <v>0</v>
      </c>
    </row>
    <row r="609" spans="1:16" ht="12.75">
      <c r="A609" t="s">
        <v>140</v>
      </c>
      <c r="B609" t="s">
        <v>1476</v>
      </c>
      <c r="C609" t="s">
        <v>1546</v>
      </c>
      <c r="D609" t="s">
        <v>1547</v>
      </c>
      <c r="E609" t="s">
        <v>1557</v>
      </c>
      <c r="F609" t="s">
        <v>1582</v>
      </c>
      <c r="G609" t="s">
        <v>1583</v>
      </c>
      <c r="H609">
        <v>0</v>
      </c>
      <c r="I609">
        <v>128260590.97</v>
      </c>
      <c r="J609">
        <v>128260590.97</v>
      </c>
      <c r="K609">
        <v>0</v>
      </c>
      <c r="L609">
        <v>0</v>
      </c>
      <c r="M609">
        <v>518293299.48</v>
      </c>
      <c r="N609">
        <v>518293299.48</v>
      </c>
      <c r="O609">
        <v>0</v>
      </c>
      <c r="P609">
        <v>0</v>
      </c>
    </row>
    <row r="610" spans="1:16" ht="12.75">
      <c r="A610" t="s">
        <v>140</v>
      </c>
      <c r="B610" t="s">
        <v>1476</v>
      </c>
      <c r="C610" t="s">
        <v>1546</v>
      </c>
      <c r="D610" t="s">
        <v>1547</v>
      </c>
      <c r="E610" t="s">
        <v>1557</v>
      </c>
      <c r="F610" t="s">
        <v>1584</v>
      </c>
      <c r="G610" t="s">
        <v>1585</v>
      </c>
      <c r="H610">
        <v>0</v>
      </c>
      <c r="I610">
        <v>12039.33</v>
      </c>
      <c r="J610">
        <v>12039.33</v>
      </c>
      <c r="K610">
        <v>0</v>
      </c>
      <c r="L610">
        <v>0</v>
      </c>
      <c r="M610">
        <v>52357.45</v>
      </c>
      <c r="N610">
        <v>52357.45</v>
      </c>
      <c r="O610">
        <v>0</v>
      </c>
      <c r="P610">
        <v>0</v>
      </c>
    </row>
    <row r="611" spans="1:16" ht="12.75">
      <c r="A611" t="s">
        <v>140</v>
      </c>
      <c r="B611" t="s">
        <v>1476</v>
      </c>
      <c r="C611" t="s">
        <v>1546</v>
      </c>
      <c r="D611" t="s">
        <v>1547</v>
      </c>
      <c r="E611" t="s">
        <v>1586</v>
      </c>
      <c r="F611" t="s">
        <v>1587</v>
      </c>
      <c r="G611" t="s">
        <v>1588</v>
      </c>
      <c r="H611">
        <v>0</v>
      </c>
      <c r="I611">
        <v>1005581343.26</v>
      </c>
      <c r="J611">
        <v>1180880510.77</v>
      </c>
      <c r="K611">
        <v>-175299167.51</v>
      </c>
      <c r="L611">
        <v>0</v>
      </c>
      <c r="M611">
        <v>4707325211.26</v>
      </c>
      <c r="N611">
        <v>4707325211.26</v>
      </c>
      <c r="O611">
        <v>0</v>
      </c>
      <c r="P611">
        <v>0</v>
      </c>
    </row>
    <row r="612" spans="1:16" ht="12.75">
      <c r="A612" t="s">
        <v>140</v>
      </c>
      <c r="B612" t="s">
        <v>1476</v>
      </c>
      <c r="C612" t="s">
        <v>1546</v>
      </c>
      <c r="D612" t="s">
        <v>1547</v>
      </c>
      <c r="E612" t="s">
        <v>1586</v>
      </c>
      <c r="F612" t="s">
        <v>1589</v>
      </c>
      <c r="G612" t="s">
        <v>1590</v>
      </c>
      <c r="H612">
        <v>0</v>
      </c>
      <c r="I612">
        <v>1274500.15</v>
      </c>
      <c r="J612">
        <v>1274500.15</v>
      </c>
      <c r="K612">
        <v>0</v>
      </c>
      <c r="L612">
        <v>0</v>
      </c>
      <c r="M612">
        <v>5630601.75</v>
      </c>
      <c r="N612">
        <v>5630601.75</v>
      </c>
      <c r="O612">
        <v>0</v>
      </c>
      <c r="P612">
        <v>0</v>
      </c>
    </row>
    <row r="613" spans="1:16" ht="12.75">
      <c r="A613" t="s">
        <v>140</v>
      </c>
      <c r="B613" t="s">
        <v>1476</v>
      </c>
      <c r="C613" t="s">
        <v>1546</v>
      </c>
      <c r="D613" t="s">
        <v>1547</v>
      </c>
      <c r="E613" t="s">
        <v>1586</v>
      </c>
      <c r="F613" t="s">
        <v>1591</v>
      </c>
      <c r="G613" t="s">
        <v>1592</v>
      </c>
      <c r="H613">
        <v>0</v>
      </c>
      <c r="I613">
        <v>549844.76</v>
      </c>
      <c r="J613">
        <v>566166.46</v>
      </c>
      <c r="K613">
        <v>-16321.7</v>
      </c>
      <c r="L613">
        <v>0</v>
      </c>
      <c r="M613">
        <v>5318237.64</v>
      </c>
      <c r="N613">
        <v>5318237.64</v>
      </c>
      <c r="O613">
        <v>0</v>
      </c>
      <c r="P613">
        <v>0</v>
      </c>
    </row>
    <row r="614" spans="1:16" ht="12.75">
      <c r="A614" t="s">
        <v>140</v>
      </c>
      <c r="B614" t="s">
        <v>1476</v>
      </c>
      <c r="C614" t="s">
        <v>1546</v>
      </c>
      <c r="D614" t="s">
        <v>1547</v>
      </c>
      <c r="E614" t="s">
        <v>1586</v>
      </c>
      <c r="F614" t="s">
        <v>1593</v>
      </c>
      <c r="G614" t="s">
        <v>1594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2.75">
      <c r="A615" t="s">
        <v>140</v>
      </c>
      <c r="B615" t="s">
        <v>1476</v>
      </c>
      <c r="C615" t="s">
        <v>1546</v>
      </c>
      <c r="D615" t="s">
        <v>1547</v>
      </c>
      <c r="E615" t="s">
        <v>1586</v>
      </c>
      <c r="F615" t="s">
        <v>1595</v>
      </c>
      <c r="G615" t="s">
        <v>1596</v>
      </c>
      <c r="H615">
        <v>0</v>
      </c>
      <c r="I615">
        <v>6724464.29</v>
      </c>
      <c r="J615">
        <v>6724769.41</v>
      </c>
      <c r="K615">
        <v>-305.12</v>
      </c>
      <c r="L615">
        <v>-480</v>
      </c>
      <c r="M615">
        <v>62885161.59</v>
      </c>
      <c r="N615">
        <v>62884828.08</v>
      </c>
      <c r="O615">
        <v>-146.49</v>
      </c>
      <c r="P615">
        <v>0</v>
      </c>
    </row>
    <row r="616" spans="1:16" ht="12.75">
      <c r="A616" t="s">
        <v>140</v>
      </c>
      <c r="B616" t="s">
        <v>1476</v>
      </c>
      <c r="C616" t="s">
        <v>1546</v>
      </c>
      <c r="D616" t="s">
        <v>1547</v>
      </c>
      <c r="E616" t="s">
        <v>1586</v>
      </c>
      <c r="F616" t="s">
        <v>1597</v>
      </c>
      <c r="G616" t="s">
        <v>1598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ht="12.75">
      <c r="A617" t="s">
        <v>140</v>
      </c>
      <c r="B617" t="s">
        <v>1476</v>
      </c>
      <c r="C617" t="s">
        <v>1546</v>
      </c>
      <c r="D617" t="s">
        <v>1547</v>
      </c>
      <c r="E617" t="s">
        <v>1586</v>
      </c>
      <c r="F617" t="s">
        <v>1599</v>
      </c>
      <c r="G617" t="s">
        <v>1600</v>
      </c>
      <c r="H617">
        <v>0</v>
      </c>
      <c r="I617">
        <v>174306.13</v>
      </c>
      <c r="J617">
        <v>174586.68</v>
      </c>
      <c r="K617">
        <v>-280.55</v>
      </c>
      <c r="L617">
        <v>0</v>
      </c>
      <c r="M617">
        <v>761768.33</v>
      </c>
      <c r="N617">
        <v>761768.33</v>
      </c>
      <c r="O617">
        <v>0</v>
      </c>
      <c r="P617">
        <v>0</v>
      </c>
    </row>
    <row r="618" spans="1:16" ht="12.75">
      <c r="A618" t="s">
        <v>140</v>
      </c>
      <c r="B618" t="s">
        <v>1476</v>
      </c>
      <c r="C618" t="s">
        <v>1546</v>
      </c>
      <c r="D618" t="s">
        <v>1547</v>
      </c>
      <c r="E618" t="s">
        <v>1586</v>
      </c>
      <c r="F618" t="s">
        <v>1601</v>
      </c>
      <c r="G618" t="s">
        <v>1602</v>
      </c>
      <c r="H618">
        <v>0</v>
      </c>
      <c r="I618">
        <v>238720369.39</v>
      </c>
      <c r="J618">
        <v>238720369.39</v>
      </c>
      <c r="K618">
        <v>0</v>
      </c>
      <c r="L618">
        <v>0</v>
      </c>
      <c r="M618">
        <v>982051547.14</v>
      </c>
      <c r="N618">
        <v>982051547.14</v>
      </c>
      <c r="O618">
        <v>0</v>
      </c>
      <c r="P618">
        <v>0</v>
      </c>
    </row>
    <row r="619" spans="1:16" ht="12.75">
      <c r="A619" t="s">
        <v>140</v>
      </c>
      <c r="B619" t="s">
        <v>1476</v>
      </c>
      <c r="C619" t="s">
        <v>1546</v>
      </c>
      <c r="D619" t="s">
        <v>1547</v>
      </c>
      <c r="E619" t="s">
        <v>1586</v>
      </c>
      <c r="F619" t="s">
        <v>1603</v>
      </c>
      <c r="G619" t="s">
        <v>1604</v>
      </c>
      <c r="H619">
        <v>0</v>
      </c>
      <c r="I619">
        <v>811360.16</v>
      </c>
      <c r="J619">
        <v>1143087.65</v>
      </c>
      <c r="K619">
        <v>-331727.49</v>
      </c>
      <c r="L619">
        <v>-34546.56</v>
      </c>
      <c r="M619">
        <v>4073163.69</v>
      </c>
      <c r="N619">
        <v>4038617.13</v>
      </c>
      <c r="O619">
        <v>0</v>
      </c>
      <c r="P619">
        <v>0</v>
      </c>
    </row>
    <row r="620" spans="1:16" ht="12.75">
      <c r="A620" t="s">
        <v>140</v>
      </c>
      <c r="B620" t="s">
        <v>1476</v>
      </c>
      <c r="C620" t="s">
        <v>1546</v>
      </c>
      <c r="D620" t="s">
        <v>1547</v>
      </c>
      <c r="E620" t="s">
        <v>1605</v>
      </c>
      <c r="F620" t="s">
        <v>1606</v>
      </c>
      <c r="G620" t="s">
        <v>1607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ht="12.75">
      <c r="A621" t="s">
        <v>140</v>
      </c>
      <c r="B621" t="s">
        <v>1476</v>
      </c>
      <c r="C621" t="s">
        <v>1546</v>
      </c>
      <c r="D621" t="s">
        <v>1547</v>
      </c>
      <c r="E621" t="s">
        <v>1605</v>
      </c>
      <c r="F621" t="s">
        <v>1608</v>
      </c>
      <c r="G621" t="s">
        <v>1609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</row>
    <row r="622" spans="1:16" ht="12.75">
      <c r="A622" t="s">
        <v>140</v>
      </c>
      <c r="B622" t="s">
        <v>1476</v>
      </c>
      <c r="C622" t="s">
        <v>1546</v>
      </c>
      <c r="D622" t="s">
        <v>1547</v>
      </c>
      <c r="E622" t="s">
        <v>1610</v>
      </c>
      <c r="F622" t="s">
        <v>1611</v>
      </c>
      <c r="G622" t="s">
        <v>1612</v>
      </c>
      <c r="H622">
        <v>0</v>
      </c>
      <c r="I622">
        <v>1052263.04</v>
      </c>
      <c r="J622">
        <v>1274500.15</v>
      </c>
      <c r="K622">
        <v>-222237.11</v>
      </c>
      <c r="L622">
        <v>296104.34</v>
      </c>
      <c r="M622">
        <v>5556734.52</v>
      </c>
      <c r="N622">
        <v>5630601.75</v>
      </c>
      <c r="O622">
        <v>222237.11</v>
      </c>
      <c r="P622">
        <v>0</v>
      </c>
    </row>
    <row r="623" spans="1:16" ht="12.75">
      <c r="A623" t="s">
        <v>140</v>
      </c>
      <c r="B623" t="s">
        <v>1476</v>
      </c>
      <c r="C623" t="s">
        <v>1546</v>
      </c>
      <c r="D623" t="s">
        <v>1547</v>
      </c>
      <c r="E623" t="s">
        <v>1610</v>
      </c>
      <c r="F623" t="s">
        <v>1613</v>
      </c>
      <c r="G623" t="s">
        <v>1614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</row>
    <row r="624" spans="1:16" ht="12.75">
      <c r="A624" t="s">
        <v>140</v>
      </c>
      <c r="B624" t="s">
        <v>1476</v>
      </c>
      <c r="C624" t="s">
        <v>1546</v>
      </c>
      <c r="D624" t="s">
        <v>1547</v>
      </c>
      <c r="E624" t="s">
        <v>1610</v>
      </c>
      <c r="F624" t="s">
        <v>1615</v>
      </c>
      <c r="G624" t="s">
        <v>1616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</row>
    <row r="625" spans="1:16" ht="12.75">
      <c r="A625" t="s">
        <v>140</v>
      </c>
      <c r="B625" t="s">
        <v>1476</v>
      </c>
      <c r="C625" t="s">
        <v>1546</v>
      </c>
      <c r="D625" t="s">
        <v>1547</v>
      </c>
      <c r="E625" t="s">
        <v>1617</v>
      </c>
      <c r="F625" t="s">
        <v>1618</v>
      </c>
      <c r="G625" t="s">
        <v>1619</v>
      </c>
      <c r="H625">
        <v>0</v>
      </c>
      <c r="I625">
        <v>0</v>
      </c>
      <c r="J625">
        <v>0</v>
      </c>
      <c r="K625">
        <v>0</v>
      </c>
      <c r="L625">
        <v>-46239.96</v>
      </c>
      <c r="M625">
        <v>0</v>
      </c>
      <c r="N625">
        <v>0</v>
      </c>
      <c r="O625">
        <v>-46239.96</v>
      </c>
      <c r="P625">
        <v>0</v>
      </c>
    </row>
    <row r="626" spans="1:16" ht="12.75">
      <c r="A626" t="s">
        <v>140</v>
      </c>
      <c r="B626" t="s">
        <v>1476</v>
      </c>
      <c r="C626" t="s">
        <v>1546</v>
      </c>
      <c r="D626" t="s">
        <v>1547</v>
      </c>
      <c r="E626" t="s">
        <v>1617</v>
      </c>
      <c r="F626" t="s">
        <v>1620</v>
      </c>
      <c r="G626" t="s">
        <v>1621</v>
      </c>
      <c r="H626">
        <v>0</v>
      </c>
      <c r="I626">
        <v>0</v>
      </c>
      <c r="J626">
        <v>253.32</v>
      </c>
      <c r="K626">
        <v>-253.32</v>
      </c>
      <c r="L626">
        <v>0</v>
      </c>
      <c r="M626">
        <v>1165.55</v>
      </c>
      <c r="N626">
        <v>912.23</v>
      </c>
      <c r="O626">
        <v>253.32</v>
      </c>
      <c r="P626">
        <v>0</v>
      </c>
    </row>
    <row r="627" spans="1:16" ht="12.75">
      <c r="A627" t="s">
        <v>140</v>
      </c>
      <c r="B627" t="s">
        <v>1476</v>
      </c>
      <c r="C627" t="s">
        <v>1546</v>
      </c>
      <c r="D627" t="s">
        <v>1547</v>
      </c>
      <c r="E627" t="s">
        <v>1617</v>
      </c>
      <c r="F627" t="s">
        <v>1622</v>
      </c>
      <c r="G627" t="s">
        <v>1623</v>
      </c>
      <c r="H627">
        <v>0</v>
      </c>
      <c r="I627">
        <v>1447.76</v>
      </c>
      <c r="J627">
        <v>1363.68</v>
      </c>
      <c r="K627">
        <v>84.08</v>
      </c>
      <c r="L627">
        <v>547.33</v>
      </c>
      <c r="M627">
        <v>5170.46</v>
      </c>
      <c r="N627">
        <v>5181.71</v>
      </c>
      <c r="O627">
        <v>536.08</v>
      </c>
      <c r="P627">
        <v>0</v>
      </c>
    </row>
    <row r="628" spans="1:16" ht="12.75">
      <c r="A628" t="s">
        <v>140</v>
      </c>
      <c r="B628" t="s">
        <v>1476</v>
      </c>
      <c r="C628" t="s">
        <v>1546</v>
      </c>
      <c r="D628" t="s">
        <v>1547</v>
      </c>
      <c r="E628" t="s">
        <v>1617</v>
      </c>
      <c r="F628" t="s">
        <v>1624</v>
      </c>
      <c r="G628" t="s">
        <v>1625</v>
      </c>
      <c r="H628">
        <v>0</v>
      </c>
      <c r="I628">
        <v>71375.83</v>
      </c>
      <c r="J628">
        <v>63497.05</v>
      </c>
      <c r="K628">
        <v>7878.78</v>
      </c>
      <c r="L628">
        <v>64545.1</v>
      </c>
      <c r="M628">
        <v>324025.28</v>
      </c>
      <c r="N628">
        <v>332349.7</v>
      </c>
      <c r="O628">
        <v>56220.68</v>
      </c>
      <c r="P628">
        <v>0</v>
      </c>
    </row>
    <row r="629" spans="1:16" ht="12.75">
      <c r="A629" t="s">
        <v>140</v>
      </c>
      <c r="B629" t="s">
        <v>1476</v>
      </c>
      <c r="C629" t="s">
        <v>1546</v>
      </c>
      <c r="D629" t="s">
        <v>1547</v>
      </c>
      <c r="E629" t="s">
        <v>1617</v>
      </c>
      <c r="F629" t="s">
        <v>1626</v>
      </c>
      <c r="G629" t="s">
        <v>1627</v>
      </c>
      <c r="H629">
        <v>0</v>
      </c>
      <c r="I629">
        <v>1202.61</v>
      </c>
      <c r="J629">
        <v>9164.6</v>
      </c>
      <c r="K629">
        <v>-7961.99</v>
      </c>
      <c r="L629">
        <v>15895.7</v>
      </c>
      <c r="M629">
        <v>76298.92</v>
      </c>
      <c r="N629">
        <v>84201.65</v>
      </c>
      <c r="O629">
        <v>7992.97</v>
      </c>
      <c r="P629">
        <v>0</v>
      </c>
    </row>
    <row r="630" spans="1:16" ht="12.75">
      <c r="A630" t="s">
        <v>140</v>
      </c>
      <c r="B630" t="s">
        <v>1476</v>
      </c>
      <c r="C630" t="s">
        <v>1546</v>
      </c>
      <c r="D630" t="s">
        <v>1547</v>
      </c>
      <c r="E630" t="s">
        <v>1617</v>
      </c>
      <c r="F630" t="s">
        <v>1628</v>
      </c>
      <c r="G630" t="s">
        <v>1629</v>
      </c>
      <c r="H630">
        <v>0</v>
      </c>
      <c r="I630">
        <v>39028.87</v>
      </c>
      <c r="J630">
        <v>30160.5</v>
      </c>
      <c r="K630">
        <v>8868.37</v>
      </c>
      <c r="L630">
        <v>0</v>
      </c>
      <c r="M630">
        <v>20475</v>
      </c>
      <c r="N630">
        <v>20430</v>
      </c>
      <c r="O630">
        <v>45</v>
      </c>
      <c r="P630">
        <v>0</v>
      </c>
    </row>
    <row r="631" spans="1:16" ht="12.75">
      <c r="A631" t="s">
        <v>140</v>
      </c>
      <c r="B631" t="s">
        <v>1476</v>
      </c>
      <c r="C631" t="s">
        <v>1546</v>
      </c>
      <c r="D631" t="s">
        <v>1547</v>
      </c>
      <c r="E631" t="s">
        <v>1617</v>
      </c>
      <c r="F631" t="s">
        <v>1630</v>
      </c>
      <c r="G631" t="s">
        <v>1631</v>
      </c>
      <c r="H631">
        <v>0</v>
      </c>
      <c r="I631">
        <v>670.9</v>
      </c>
      <c r="J631">
        <v>1252.5</v>
      </c>
      <c r="K631">
        <v>-581.6</v>
      </c>
      <c r="L631">
        <v>224.3</v>
      </c>
      <c r="M631">
        <v>5377.47</v>
      </c>
      <c r="N631">
        <v>5397.27</v>
      </c>
      <c r="O631">
        <v>204.5</v>
      </c>
      <c r="P631">
        <v>0</v>
      </c>
    </row>
    <row r="632" spans="1:16" ht="12.75">
      <c r="A632" t="s">
        <v>140</v>
      </c>
      <c r="B632" t="s">
        <v>1476</v>
      </c>
      <c r="C632" t="s">
        <v>1546</v>
      </c>
      <c r="D632" t="s">
        <v>1547</v>
      </c>
      <c r="E632" t="s">
        <v>1617</v>
      </c>
      <c r="F632" t="s">
        <v>1632</v>
      </c>
      <c r="G632" t="s">
        <v>1633</v>
      </c>
      <c r="H632">
        <v>0</v>
      </c>
      <c r="I632">
        <v>48536.86</v>
      </c>
      <c r="J632">
        <v>74552.33</v>
      </c>
      <c r="K632">
        <v>-26015.47</v>
      </c>
      <c r="L632">
        <v>15510.68</v>
      </c>
      <c r="M632">
        <v>286729.91</v>
      </c>
      <c r="N632">
        <v>276225.12</v>
      </c>
      <c r="O632">
        <v>26015.47</v>
      </c>
      <c r="P632">
        <v>0</v>
      </c>
    </row>
    <row r="633" spans="1:16" ht="12.75">
      <c r="A633" t="s">
        <v>140</v>
      </c>
      <c r="B633" t="s">
        <v>1476</v>
      </c>
      <c r="C633" t="s">
        <v>1546</v>
      </c>
      <c r="D633" t="s">
        <v>1547</v>
      </c>
      <c r="E633" t="s">
        <v>1617</v>
      </c>
      <c r="F633" t="s">
        <v>1634</v>
      </c>
      <c r="G633" t="s">
        <v>1635</v>
      </c>
      <c r="H633">
        <v>0</v>
      </c>
      <c r="I633">
        <v>0</v>
      </c>
      <c r="J633">
        <v>0</v>
      </c>
      <c r="K633">
        <v>0</v>
      </c>
      <c r="L633">
        <v>4436.63</v>
      </c>
      <c r="M633">
        <v>127471.8</v>
      </c>
      <c r="N633">
        <v>131908.43</v>
      </c>
      <c r="O633">
        <v>0</v>
      </c>
      <c r="P633">
        <v>0</v>
      </c>
    </row>
    <row r="634" spans="1:16" ht="12.75">
      <c r="A634" t="s">
        <v>140</v>
      </c>
      <c r="B634" t="s">
        <v>1476</v>
      </c>
      <c r="C634" t="s">
        <v>1546</v>
      </c>
      <c r="D634" t="s">
        <v>1547</v>
      </c>
      <c r="E634" t="s">
        <v>1617</v>
      </c>
      <c r="F634" t="s">
        <v>1636</v>
      </c>
      <c r="G634" t="s">
        <v>1637</v>
      </c>
      <c r="H634">
        <v>0</v>
      </c>
      <c r="I634">
        <v>10743.34</v>
      </c>
      <c r="J634">
        <v>12986.31</v>
      </c>
      <c r="K634">
        <v>-2242.97</v>
      </c>
      <c r="L634">
        <v>1538.21</v>
      </c>
      <c r="M634">
        <v>45966.6</v>
      </c>
      <c r="N634">
        <v>43331.01</v>
      </c>
      <c r="O634">
        <v>4173.8</v>
      </c>
      <c r="P634">
        <v>0</v>
      </c>
    </row>
    <row r="635" spans="1:16" ht="12.75">
      <c r="A635" t="s">
        <v>140</v>
      </c>
      <c r="B635" t="s">
        <v>1476</v>
      </c>
      <c r="C635" t="s">
        <v>1546</v>
      </c>
      <c r="D635" t="s">
        <v>1547</v>
      </c>
      <c r="E635" t="s">
        <v>1617</v>
      </c>
      <c r="F635" t="s">
        <v>1638</v>
      </c>
      <c r="G635" t="s">
        <v>1639</v>
      </c>
      <c r="H635">
        <v>0</v>
      </c>
      <c r="I635">
        <v>0</v>
      </c>
      <c r="J635">
        <v>0</v>
      </c>
      <c r="K635">
        <v>0</v>
      </c>
      <c r="L635">
        <v>-758</v>
      </c>
      <c r="M635">
        <v>0</v>
      </c>
      <c r="N635">
        <v>0</v>
      </c>
      <c r="O635">
        <v>-758</v>
      </c>
      <c r="P635">
        <v>0</v>
      </c>
    </row>
    <row r="636" spans="1:16" ht="12.75">
      <c r="A636" t="s">
        <v>140</v>
      </c>
      <c r="B636" t="s">
        <v>1476</v>
      </c>
      <c r="C636" t="s">
        <v>1546</v>
      </c>
      <c r="D636" t="s">
        <v>1547</v>
      </c>
      <c r="E636" t="s">
        <v>1617</v>
      </c>
      <c r="F636" t="s">
        <v>1640</v>
      </c>
      <c r="G636" t="s">
        <v>1641</v>
      </c>
      <c r="H636">
        <v>0</v>
      </c>
      <c r="I636">
        <v>0</v>
      </c>
      <c r="J636">
        <v>0</v>
      </c>
      <c r="K636">
        <v>0</v>
      </c>
      <c r="L636">
        <v>-35</v>
      </c>
      <c r="M636">
        <v>0</v>
      </c>
      <c r="N636">
        <v>0</v>
      </c>
      <c r="O636">
        <v>-35</v>
      </c>
      <c r="P636">
        <v>0</v>
      </c>
    </row>
    <row r="637" spans="1:16" ht="12.75">
      <c r="A637" t="s">
        <v>140</v>
      </c>
      <c r="B637" t="s">
        <v>1476</v>
      </c>
      <c r="C637" t="s">
        <v>1546</v>
      </c>
      <c r="D637" t="s">
        <v>1547</v>
      </c>
      <c r="E637" t="s">
        <v>1617</v>
      </c>
      <c r="F637" t="s">
        <v>1642</v>
      </c>
      <c r="G637" t="s">
        <v>1643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ht="12.75">
      <c r="A638" t="s">
        <v>140</v>
      </c>
      <c r="B638" t="s">
        <v>1476</v>
      </c>
      <c r="C638" t="s">
        <v>1546</v>
      </c>
      <c r="D638" t="s">
        <v>1547</v>
      </c>
      <c r="E638" t="s">
        <v>1644</v>
      </c>
      <c r="F638" t="s">
        <v>1645</v>
      </c>
      <c r="G638" t="s">
        <v>1646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ht="12.75">
      <c r="A639" t="s">
        <v>140</v>
      </c>
      <c r="B639" t="s">
        <v>1476</v>
      </c>
      <c r="C639" t="s">
        <v>1546</v>
      </c>
      <c r="D639" t="s">
        <v>1547</v>
      </c>
      <c r="E639" t="s">
        <v>1644</v>
      </c>
      <c r="F639" t="s">
        <v>1647</v>
      </c>
      <c r="G639" t="s">
        <v>1648</v>
      </c>
      <c r="H639">
        <v>0</v>
      </c>
      <c r="I639">
        <v>96285</v>
      </c>
      <c r="J639">
        <v>96285</v>
      </c>
      <c r="K639">
        <v>0</v>
      </c>
      <c r="L639">
        <v>0</v>
      </c>
      <c r="M639">
        <v>413727</v>
      </c>
      <c r="N639">
        <v>413727</v>
      </c>
      <c r="O639">
        <v>0</v>
      </c>
      <c r="P639">
        <v>0</v>
      </c>
    </row>
    <row r="640" spans="1:16" ht="12.75">
      <c r="A640" t="s">
        <v>140</v>
      </c>
      <c r="B640" t="s">
        <v>1476</v>
      </c>
      <c r="C640" t="s">
        <v>1546</v>
      </c>
      <c r="D640" t="s">
        <v>1547</v>
      </c>
      <c r="E640" t="s">
        <v>1644</v>
      </c>
      <c r="F640" t="s">
        <v>1649</v>
      </c>
      <c r="G640" t="s">
        <v>1650</v>
      </c>
      <c r="H640">
        <v>0</v>
      </c>
      <c r="I640">
        <v>12901.75</v>
      </c>
      <c r="J640">
        <v>12901.75</v>
      </c>
      <c r="K640">
        <v>0</v>
      </c>
      <c r="L640">
        <v>-432.11</v>
      </c>
      <c r="M640">
        <v>44064.58</v>
      </c>
      <c r="N640">
        <v>43820.86</v>
      </c>
      <c r="O640">
        <v>-188.39</v>
      </c>
      <c r="P640">
        <v>0</v>
      </c>
    </row>
    <row r="641" spans="1:16" ht="12.75">
      <c r="A641" t="s">
        <v>140</v>
      </c>
      <c r="B641" t="s">
        <v>1476</v>
      </c>
      <c r="C641" t="s">
        <v>1546</v>
      </c>
      <c r="D641" t="s">
        <v>1547</v>
      </c>
      <c r="E641" t="s">
        <v>1644</v>
      </c>
      <c r="F641" t="s">
        <v>1651</v>
      </c>
      <c r="G641" t="s">
        <v>1652</v>
      </c>
      <c r="H641">
        <v>0</v>
      </c>
      <c r="I641">
        <v>0</v>
      </c>
      <c r="J641">
        <v>0</v>
      </c>
      <c r="K641">
        <v>0</v>
      </c>
      <c r="L641">
        <v>-269</v>
      </c>
      <c r="M641">
        <v>0</v>
      </c>
      <c r="N641">
        <v>0</v>
      </c>
      <c r="O641">
        <v>-269</v>
      </c>
      <c r="P641">
        <v>0</v>
      </c>
    </row>
    <row r="642" spans="1:16" ht="12.75">
      <c r="A642" t="s">
        <v>140</v>
      </c>
      <c r="B642" t="s">
        <v>1476</v>
      </c>
      <c r="C642" t="s">
        <v>1546</v>
      </c>
      <c r="D642" t="s">
        <v>1547</v>
      </c>
      <c r="E642" t="s">
        <v>1644</v>
      </c>
      <c r="F642" t="s">
        <v>1653</v>
      </c>
      <c r="G642" t="s">
        <v>1654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ht="12.75">
      <c r="A643" t="s">
        <v>140</v>
      </c>
      <c r="B643" t="s">
        <v>1476</v>
      </c>
      <c r="C643" t="s">
        <v>1546</v>
      </c>
      <c r="D643" t="s">
        <v>1547</v>
      </c>
      <c r="E643" t="s">
        <v>1644</v>
      </c>
      <c r="F643" t="s">
        <v>1655</v>
      </c>
      <c r="G643" t="s">
        <v>1656</v>
      </c>
      <c r="H643">
        <v>0</v>
      </c>
      <c r="I643">
        <v>21016694.01</v>
      </c>
      <c r="J643">
        <v>20986140.11</v>
      </c>
      <c r="K643">
        <v>30553.9</v>
      </c>
      <c r="L643">
        <v>-36265.07</v>
      </c>
      <c r="M643">
        <v>97680580.66</v>
      </c>
      <c r="N643">
        <v>97679072.56</v>
      </c>
      <c r="O643">
        <v>-34756.97</v>
      </c>
      <c r="P643">
        <v>0</v>
      </c>
    </row>
    <row r="644" spans="1:16" ht="12.75">
      <c r="A644" t="s">
        <v>140</v>
      </c>
      <c r="B644" t="s">
        <v>1476</v>
      </c>
      <c r="C644" t="s">
        <v>1546</v>
      </c>
      <c r="D644" t="s">
        <v>1547</v>
      </c>
      <c r="E644" t="s">
        <v>1644</v>
      </c>
      <c r="F644" t="s">
        <v>1657</v>
      </c>
      <c r="G644" t="s">
        <v>1658</v>
      </c>
      <c r="H644">
        <v>0</v>
      </c>
      <c r="I644">
        <v>0</v>
      </c>
      <c r="J644">
        <v>-63499.41</v>
      </c>
      <c r="K644">
        <v>63499.41</v>
      </c>
      <c r="L644">
        <v>-402634.82</v>
      </c>
      <c r="M644">
        <v>0</v>
      </c>
      <c r="N644">
        <v>-92411.34</v>
      </c>
      <c r="O644">
        <v>-310223.48</v>
      </c>
      <c r="P644">
        <v>0</v>
      </c>
    </row>
    <row r="645" spans="1:16" ht="12.75">
      <c r="A645" t="s">
        <v>140</v>
      </c>
      <c r="B645" t="s">
        <v>1476</v>
      </c>
      <c r="C645" t="s">
        <v>1546</v>
      </c>
      <c r="D645" t="s">
        <v>1547</v>
      </c>
      <c r="E645" t="s">
        <v>1644</v>
      </c>
      <c r="F645" t="s">
        <v>1659</v>
      </c>
      <c r="G645" t="s">
        <v>1660</v>
      </c>
      <c r="H645">
        <v>0</v>
      </c>
      <c r="I645">
        <v>0</v>
      </c>
      <c r="J645">
        <v>21591.92</v>
      </c>
      <c r="K645">
        <v>-21591.92</v>
      </c>
      <c r="L645">
        <v>-268042.64</v>
      </c>
      <c r="M645">
        <v>0</v>
      </c>
      <c r="N645">
        <v>-37771.6</v>
      </c>
      <c r="O645">
        <v>-230271.04</v>
      </c>
      <c r="P645">
        <v>0</v>
      </c>
    </row>
    <row r="646" spans="1:16" ht="12.75">
      <c r="A646" t="s">
        <v>140</v>
      </c>
      <c r="B646" t="s">
        <v>1476</v>
      </c>
      <c r="C646" t="s">
        <v>1546</v>
      </c>
      <c r="D646" t="s">
        <v>1547</v>
      </c>
      <c r="E646" t="s">
        <v>1644</v>
      </c>
      <c r="F646" t="s">
        <v>1661</v>
      </c>
      <c r="G646" t="s">
        <v>1662</v>
      </c>
      <c r="H646">
        <v>0</v>
      </c>
      <c r="I646">
        <v>0</v>
      </c>
      <c r="J646">
        <v>102330.74</v>
      </c>
      <c r="K646">
        <v>-102330.74</v>
      </c>
      <c r="L646">
        <v>-598.37</v>
      </c>
      <c r="M646">
        <v>0</v>
      </c>
      <c r="N646">
        <v>112389</v>
      </c>
      <c r="O646">
        <v>-112987.37</v>
      </c>
      <c r="P646">
        <v>0</v>
      </c>
    </row>
    <row r="647" spans="1:16" ht="12.75">
      <c r="A647" t="s">
        <v>140</v>
      </c>
      <c r="B647" t="s">
        <v>1476</v>
      </c>
      <c r="C647" t="s">
        <v>1546</v>
      </c>
      <c r="D647" t="s">
        <v>1547</v>
      </c>
      <c r="E647" t="s">
        <v>1644</v>
      </c>
      <c r="F647" t="s">
        <v>1663</v>
      </c>
      <c r="G647" t="s">
        <v>1664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</row>
    <row r="648" spans="1:16" ht="12.75">
      <c r="A648" t="s">
        <v>140</v>
      </c>
      <c r="B648" t="s">
        <v>1476</v>
      </c>
      <c r="C648" t="s">
        <v>1546</v>
      </c>
      <c r="D648" t="s">
        <v>1547</v>
      </c>
      <c r="E648" t="s">
        <v>1644</v>
      </c>
      <c r="F648" t="s">
        <v>1665</v>
      </c>
      <c r="G648" t="s">
        <v>1666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ht="12.75">
      <c r="A649" t="s">
        <v>140</v>
      </c>
      <c r="B649" t="s">
        <v>1476</v>
      </c>
      <c r="C649" t="s">
        <v>1546</v>
      </c>
      <c r="D649" t="s">
        <v>1547</v>
      </c>
      <c r="E649" t="s">
        <v>1644</v>
      </c>
      <c r="F649" t="s">
        <v>1667</v>
      </c>
      <c r="G649" t="s">
        <v>1668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ht="12.75">
      <c r="A650" t="s">
        <v>134</v>
      </c>
      <c r="B650" t="s">
        <v>1476</v>
      </c>
      <c r="C650" t="s">
        <v>1546</v>
      </c>
      <c r="D650" t="s">
        <v>1669</v>
      </c>
      <c r="E650" t="s">
        <v>1670</v>
      </c>
      <c r="F650" t="s">
        <v>1671</v>
      </c>
      <c r="G650" t="s">
        <v>1672</v>
      </c>
      <c r="H650">
        <v>0</v>
      </c>
      <c r="I650">
        <v>10657028.45</v>
      </c>
      <c r="J650">
        <v>10657028.45</v>
      </c>
      <c r="K650">
        <v>0</v>
      </c>
      <c r="L650">
        <v>0</v>
      </c>
      <c r="M650">
        <v>28786902.22</v>
      </c>
      <c r="N650">
        <v>28786902.22</v>
      </c>
      <c r="O650">
        <v>0</v>
      </c>
      <c r="P650">
        <v>0</v>
      </c>
    </row>
    <row r="651" spans="1:16" ht="12.75">
      <c r="A651" t="s">
        <v>134</v>
      </c>
      <c r="B651" t="s">
        <v>1476</v>
      </c>
      <c r="C651" t="s">
        <v>1546</v>
      </c>
      <c r="D651" t="s">
        <v>1669</v>
      </c>
      <c r="E651" t="s">
        <v>1670</v>
      </c>
      <c r="F651" t="s">
        <v>1673</v>
      </c>
      <c r="G651" t="s">
        <v>1674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531750000</v>
      </c>
      <c r="N651">
        <v>531750000</v>
      </c>
      <c r="O651">
        <v>0</v>
      </c>
      <c r="P651">
        <v>0</v>
      </c>
    </row>
    <row r="652" spans="1:16" ht="12.75">
      <c r="A652" t="s">
        <v>134</v>
      </c>
      <c r="B652" t="s">
        <v>1476</v>
      </c>
      <c r="C652" t="s">
        <v>1546</v>
      </c>
      <c r="D652" t="s">
        <v>1669</v>
      </c>
      <c r="E652" t="s">
        <v>1675</v>
      </c>
      <c r="F652" t="s">
        <v>1676</v>
      </c>
      <c r="G652" t="s">
        <v>1677</v>
      </c>
      <c r="H652">
        <v>0</v>
      </c>
      <c r="I652">
        <v>4532.5</v>
      </c>
      <c r="J652">
        <v>4532.5</v>
      </c>
      <c r="K652">
        <v>0</v>
      </c>
      <c r="L652">
        <v>0</v>
      </c>
      <c r="M652">
        <v>3005.05</v>
      </c>
      <c r="N652">
        <v>3005.05</v>
      </c>
      <c r="O652">
        <v>0</v>
      </c>
      <c r="P652">
        <v>0</v>
      </c>
    </row>
    <row r="653" spans="1:16" ht="12.75">
      <c r="A653" t="s">
        <v>134</v>
      </c>
      <c r="B653" t="s">
        <v>1476</v>
      </c>
      <c r="C653" t="s">
        <v>1546</v>
      </c>
      <c r="D653" t="s">
        <v>1669</v>
      </c>
      <c r="E653" t="s">
        <v>1678</v>
      </c>
      <c r="F653" t="s">
        <v>1678</v>
      </c>
      <c r="G653" t="s">
        <v>1679</v>
      </c>
      <c r="H653">
        <v>0</v>
      </c>
      <c r="I653">
        <v>206939946.72</v>
      </c>
      <c r="J653">
        <v>206939946.72</v>
      </c>
      <c r="K653">
        <v>0</v>
      </c>
      <c r="L653">
        <v>0</v>
      </c>
      <c r="M653">
        <v>1132139081.13</v>
      </c>
      <c r="N653">
        <v>1132139081.13</v>
      </c>
      <c r="O653">
        <v>0</v>
      </c>
      <c r="P653">
        <v>0</v>
      </c>
    </row>
    <row r="654" spans="1:16" ht="12.75">
      <c r="A654" t="s">
        <v>134</v>
      </c>
      <c r="B654" t="s">
        <v>1476</v>
      </c>
      <c r="C654" t="s">
        <v>1546</v>
      </c>
      <c r="D654" t="s">
        <v>1669</v>
      </c>
      <c r="E654" t="s">
        <v>1680</v>
      </c>
      <c r="F654" t="s">
        <v>1680</v>
      </c>
      <c r="G654" t="s">
        <v>1681</v>
      </c>
      <c r="H654">
        <v>0</v>
      </c>
      <c r="I654">
        <v>14998290.23</v>
      </c>
      <c r="J654">
        <v>14998290.23</v>
      </c>
      <c r="K654">
        <v>0</v>
      </c>
      <c r="L654">
        <v>0</v>
      </c>
      <c r="M654">
        <v>70990430.04</v>
      </c>
      <c r="N654">
        <v>70990430.04</v>
      </c>
      <c r="O654">
        <v>0</v>
      </c>
      <c r="P654">
        <v>0</v>
      </c>
    </row>
    <row r="655" spans="1:16" ht="12.75">
      <c r="A655" t="s">
        <v>134</v>
      </c>
      <c r="B655" t="s">
        <v>1476</v>
      </c>
      <c r="C655" t="s">
        <v>1546</v>
      </c>
      <c r="D655" t="s">
        <v>1669</v>
      </c>
      <c r="E655" t="s">
        <v>1682</v>
      </c>
      <c r="F655" t="s">
        <v>1682</v>
      </c>
      <c r="G655" t="s">
        <v>1683</v>
      </c>
      <c r="H655">
        <v>0</v>
      </c>
      <c r="I655">
        <v>770801788.03</v>
      </c>
      <c r="J655">
        <v>770801788.03</v>
      </c>
      <c r="K655">
        <v>0</v>
      </c>
      <c r="L655">
        <v>0</v>
      </c>
      <c r="M655">
        <v>3168799076.86</v>
      </c>
      <c r="N655">
        <v>3168799076.86</v>
      </c>
      <c r="O655">
        <v>0</v>
      </c>
      <c r="P655">
        <v>0</v>
      </c>
    </row>
    <row r="656" spans="1:16" ht="12.75">
      <c r="A656" t="s">
        <v>134</v>
      </c>
      <c r="B656" t="s">
        <v>1476</v>
      </c>
      <c r="C656" t="s">
        <v>1546</v>
      </c>
      <c r="D656" t="s">
        <v>1669</v>
      </c>
      <c r="E656" t="s">
        <v>1684</v>
      </c>
      <c r="F656" t="s">
        <v>1684</v>
      </c>
      <c r="G656" t="s">
        <v>1685</v>
      </c>
      <c r="H656">
        <v>0</v>
      </c>
      <c r="I656">
        <v>0</v>
      </c>
      <c r="J656">
        <v>0</v>
      </c>
      <c r="K656">
        <v>0</v>
      </c>
      <c r="L656">
        <v>2727.36</v>
      </c>
      <c r="M656">
        <v>-2687.36</v>
      </c>
      <c r="N656">
        <v>0</v>
      </c>
      <c r="O656">
        <v>40</v>
      </c>
      <c r="P656">
        <v>0</v>
      </c>
    </row>
    <row r="657" spans="1:16" ht="12.75">
      <c r="A657" t="s">
        <v>134</v>
      </c>
      <c r="B657" t="s">
        <v>1476</v>
      </c>
      <c r="C657" t="s">
        <v>1546</v>
      </c>
      <c r="D657" t="s">
        <v>1669</v>
      </c>
      <c r="E657" t="s">
        <v>1686</v>
      </c>
      <c r="F657" t="s">
        <v>1686</v>
      </c>
      <c r="G657" t="s">
        <v>1687</v>
      </c>
      <c r="H657">
        <v>0</v>
      </c>
      <c r="I657">
        <v>42877.31</v>
      </c>
      <c r="J657">
        <v>42877.31</v>
      </c>
      <c r="K657">
        <v>0</v>
      </c>
      <c r="L657">
        <v>0</v>
      </c>
      <c r="M657">
        <v>209632.01</v>
      </c>
      <c r="N657">
        <v>209632.01</v>
      </c>
      <c r="O657">
        <v>0</v>
      </c>
      <c r="P657">
        <v>0</v>
      </c>
    </row>
    <row r="658" spans="1:16" ht="12.75">
      <c r="A658" t="s">
        <v>134</v>
      </c>
      <c r="B658" t="s">
        <v>1476</v>
      </c>
      <c r="C658" t="s">
        <v>1546</v>
      </c>
      <c r="D658" t="s">
        <v>1669</v>
      </c>
      <c r="E658" t="s">
        <v>1688</v>
      </c>
      <c r="F658" t="s">
        <v>1689</v>
      </c>
      <c r="G658" t="s">
        <v>1690</v>
      </c>
      <c r="H658">
        <v>0</v>
      </c>
      <c r="I658">
        <v>0</v>
      </c>
      <c r="J658">
        <v>238720369.39</v>
      </c>
      <c r="K658">
        <v>-238720369.39</v>
      </c>
      <c r="L658">
        <v>161451952.24</v>
      </c>
      <c r="M658">
        <v>238720369.39</v>
      </c>
      <c r="N658">
        <v>161451952.24</v>
      </c>
      <c r="O658">
        <v>238720369.39</v>
      </c>
      <c r="P658">
        <v>0</v>
      </c>
    </row>
    <row r="659" spans="1:16" ht="12.75">
      <c r="A659" t="s">
        <v>134</v>
      </c>
      <c r="B659" t="s">
        <v>1476</v>
      </c>
      <c r="C659" t="s">
        <v>1546</v>
      </c>
      <c r="D659" t="s">
        <v>1691</v>
      </c>
      <c r="E659" t="s">
        <v>1692</v>
      </c>
      <c r="F659" t="s">
        <v>1692</v>
      </c>
      <c r="G659" t="s">
        <v>1693</v>
      </c>
      <c r="H659">
        <v>0</v>
      </c>
      <c r="I659">
        <v>885147.2</v>
      </c>
      <c r="J659">
        <v>885147.2</v>
      </c>
      <c r="K659">
        <v>0</v>
      </c>
      <c r="L659">
        <v>0</v>
      </c>
      <c r="M659">
        <v>278788462.4</v>
      </c>
      <c r="N659">
        <v>278788462.4</v>
      </c>
      <c r="O659">
        <v>0</v>
      </c>
      <c r="P659">
        <v>0</v>
      </c>
    </row>
    <row r="660" spans="1:16" ht="12.75">
      <c r="A660" t="s">
        <v>134</v>
      </c>
      <c r="B660" t="s">
        <v>1476</v>
      </c>
      <c r="C660" t="s">
        <v>1546</v>
      </c>
      <c r="D660" t="s">
        <v>1691</v>
      </c>
      <c r="E660" t="s">
        <v>1694</v>
      </c>
      <c r="F660" t="s">
        <v>1694</v>
      </c>
      <c r="G660" t="s">
        <v>1695</v>
      </c>
      <c r="H660">
        <v>0</v>
      </c>
      <c r="I660">
        <v>143098.38</v>
      </c>
      <c r="J660">
        <v>143098.38</v>
      </c>
      <c r="K660">
        <v>0</v>
      </c>
      <c r="L660">
        <v>0</v>
      </c>
      <c r="M660">
        <v>1330738.48</v>
      </c>
      <c r="N660">
        <v>1330738.48</v>
      </c>
      <c r="O660">
        <v>0</v>
      </c>
      <c r="P660">
        <v>0</v>
      </c>
    </row>
    <row r="661" spans="1:16" ht="12.75">
      <c r="A661" t="s">
        <v>134</v>
      </c>
      <c r="B661" t="s">
        <v>1476</v>
      </c>
      <c r="C661" t="s">
        <v>1546</v>
      </c>
      <c r="D661" t="s">
        <v>1691</v>
      </c>
      <c r="E661" t="s">
        <v>1696</v>
      </c>
      <c r="F661" t="s">
        <v>1696</v>
      </c>
      <c r="G661" t="s">
        <v>1697</v>
      </c>
      <c r="H661">
        <v>0</v>
      </c>
      <c r="I661">
        <v>1014722115.27</v>
      </c>
      <c r="J661">
        <v>1014722115.27</v>
      </c>
      <c r="K661">
        <v>0</v>
      </c>
      <c r="L661">
        <v>0</v>
      </c>
      <c r="M661">
        <v>5844545501.27</v>
      </c>
      <c r="N661">
        <v>5844545501.27</v>
      </c>
      <c r="O661">
        <v>0</v>
      </c>
      <c r="P661">
        <v>0</v>
      </c>
    </row>
    <row r="662" spans="1:16" ht="12.75">
      <c r="A662" t="s">
        <v>134</v>
      </c>
      <c r="B662" t="s">
        <v>1476</v>
      </c>
      <c r="C662" t="s">
        <v>1546</v>
      </c>
      <c r="D662" t="s">
        <v>1691</v>
      </c>
      <c r="E662" t="s">
        <v>1698</v>
      </c>
      <c r="F662" t="s">
        <v>1698</v>
      </c>
      <c r="G662" t="s">
        <v>1699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</row>
    <row r="663" spans="1:16" ht="12.75">
      <c r="A663" t="s">
        <v>134</v>
      </c>
      <c r="B663" t="s">
        <v>1476</v>
      </c>
      <c r="C663" t="s">
        <v>1546</v>
      </c>
      <c r="D663" t="s">
        <v>1691</v>
      </c>
      <c r="E663" t="s">
        <v>1700</v>
      </c>
      <c r="F663" t="s">
        <v>1700</v>
      </c>
      <c r="G663" t="s">
        <v>1701</v>
      </c>
      <c r="H663">
        <v>0</v>
      </c>
      <c r="I663">
        <v>6078532.97</v>
      </c>
      <c r="J663">
        <v>6078532.97</v>
      </c>
      <c r="K663">
        <v>0</v>
      </c>
      <c r="L663">
        <v>0</v>
      </c>
      <c r="M663">
        <v>664150292.61</v>
      </c>
      <c r="N663">
        <v>664150292.61</v>
      </c>
      <c r="O663">
        <v>0</v>
      </c>
      <c r="P663">
        <v>0</v>
      </c>
    </row>
    <row r="664" spans="1:16" ht="12.75">
      <c r="A664" t="s">
        <v>134</v>
      </c>
      <c r="B664" t="s">
        <v>1476</v>
      </c>
      <c r="C664" t="s">
        <v>1546</v>
      </c>
      <c r="D664" t="s">
        <v>1691</v>
      </c>
      <c r="E664" t="s">
        <v>1702</v>
      </c>
      <c r="F664" t="s">
        <v>1702</v>
      </c>
      <c r="G664" t="s">
        <v>1703</v>
      </c>
      <c r="H664">
        <v>0</v>
      </c>
      <c r="I664">
        <v>8619394.12</v>
      </c>
      <c r="J664">
        <v>8619394.12</v>
      </c>
      <c r="K664">
        <v>0</v>
      </c>
      <c r="L664">
        <v>0</v>
      </c>
      <c r="M664">
        <v>322467966</v>
      </c>
      <c r="N664">
        <v>322467966</v>
      </c>
      <c r="O664">
        <v>0</v>
      </c>
      <c r="P664">
        <v>0</v>
      </c>
    </row>
    <row r="665" spans="1:16" ht="12.75">
      <c r="A665" t="s">
        <v>134</v>
      </c>
      <c r="B665" t="s">
        <v>1476</v>
      </c>
      <c r="C665" t="s">
        <v>1546</v>
      </c>
      <c r="D665" t="s">
        <v>1691</v>
      </c>
      <c r="E665" t="s">
        <v>1704</v>
      </c>
      <c r="F665" t="s">
        <v>1704</v>
      </c>
      <c r="G665" t="s">
        <v>1705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68000</v>
      </c>
      <c r="N665">
        <v>68000</v>
      </c>
      <c r="O665">
        <v>0</v>
      </c>
      <c r="P665">
        <v>0</v>
      </c>
    </row>
    <row r="666" spans="1:16" ht="12.75">
      <c r="A666" t="s">
        <v>134</v>
      </c>
      <c r="B666" t="s">
        <v>1476</v>
      </c>
      <c r="C666" t="s">
        <v>1546</v>
      </c>
      <c r="D666" t="s">
        <v>1691</v>
      </c>
      <c r="E666" t="s">
        <v>1706</v>
      </c>
      <c r="F666" t="s">
        <v>1706</v>
      </c>
      <c r="G666" t="s">
        <v>1707</v>
      </c>
      <c r="H666">
        <v>0</v>
      </c>
      <c r="I666">
        <v>487265030.54</v>
      </c>
      <c r="J666">
        <v>487265030.54</v>
      </c>
      <c r="K666">
        <v>0</v>
      </c>
      <c r="L666">
        <v>0</v>
      </c>
      <c r="M666">
        <v>1335961668.99</v>
      </c>
      <c r="N666">
        <v>1335961668.99</v>
      </c>
      <c r="O666">
        <v>0</v>
      </c>
      <c r="P666">
        <v>0</v>
      </c>
    </row>
    <row r="667" spans="1:16" ht="12.75">
      <c r="A667" t="s">
        <v>134</v>
      </c>
      <c r="B667" t="s">
        <v>1476</v>
      </c>
      <c r="C667" t="s">
        <v>1546</v>
      </c>
      <c r="D667" t="s">
        <v>1691</v>
      </c>
      <c r="E667" t="s">
        <v>1708</v>
      </c>
      <c r="F667" t="s">
        <v>1708</v>
      </c>
      <c r="G667" t="s">
        <v>1709</v>
      </c>
      <c r="H667">
        <v>0</v>
      </c>
      <c r="I667">
        <v>2560695.82</v>
      </c>
      <c r="J667">
        <v>2560695.82</v>
      </c>
      <c r="K667">
        <v>0</v>
      </c>
      <c r="L667">
        <v>0</v>
      </c>
      <c r="M667">
        <v>6679579.21</v>
      </c>
      <c r="N667">
        <v>6679579.21</v>
      </c>
      <c r="O667">
        <v>0</v>
      </c>
      <c r="P667">
        <v>0</v>
      </c>
    </row>
    <row r="668" spans="1:16" ht="12.75">
      <c r="A668" t="s">
        <v>134</v>
      </c>
      <c r="B668" t="s">
        <v>1476</v>
      </c>
      <c r="C668" t="s">
        <v>1546</v>
      </c>
      <c r="D668" t="s">
        <v>1710</v>
      </c>
      <c r="E668" t="s">
        <v>1711</v>
      </c>
      <c r="F668" t="s">
        <v>1711</v>
      </c>
      <c r="G668" t="s">
        <v>1712</v>
      </c>
      <c r="H668">
        <v>0</v>
      </c>
      <c r="I668">
        <v>180648.32</v>
      </c>
      <c r="J668">
        <v>73005.05</v>
      </c>
      <c r="K668">
        <v>107643.27</v>
      </c>
      <c r="L668">
        <v>242627.35</v>
      </c>
      <c r="M668">
        <v>678594.8</v>
      </c>
      <c r="N668">
        <v>723100.11</v>
      </c>
      <c r="O668">
        <v>198122.04</v>
      </c>
      <c r="P668">
        <v>0</v>
      </c>
    </row>
    <row r="669" spans="1:16" ht="12.75">
      <c r="A669" t="s">
        <v>134</v>
      </c>
      <c r="B669" t="s">
        <v>1476</v>
      </c>
      <c r="C669" t="s">
        <v>1546</v>
      </c>
      <c r="D669" t="s">
        <v>1713</v>
      </c>
      <c r="E669" t="s">
        <v>1714</v>
      </c>
      <c r="F669" t="s">
        <v>1714</v>
      </c>
      <c r="G669" t="s">
        <v>1715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</row>
    <row r="670" spans="1:16" ht="12.75">
      <c r="A670" t="s">
        <v>140</v>
      </c>
      <c r="B670" t="s">
        <v>1476</v>
      </c>
      <c r="C670" t="s">
        <v>1716</v>
      </c>
      <c r="D670" t="s">
        <v>1717</v>
      </c>
      <c r="E670" t="s">
        <v>1718</v>
      </c>
      <c r="F670" t="s">
        <v>1719</v>
      </c>
      <c r="G670" t="s">
        <v>1720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</row>
    <row r="671" spans="1:16" ht="12.75">
      <c r="A671" t="s">
        <v>140</v>
      </c>
      <c r="B671" t="s">
        <v>1476</v>
      </c>
      <c r="C671" t="s">
        <v>1716</v>
      </c>
      <c r="D671" t="s">
        <v>1717</v>
      </c>
      <c r="E671" t="s">
        <v>1718</v>
      </c>
      <c r="F671" t="s">
        <v>1721</v>
      </c>
      <c r="G671" t="s">
        <v>1722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ht="12.75">
      <c r="A672" t="s">
        <v>140</v>
      </c>
      <c r="B672" t="s">
        <v>1476</v>
      </c>
      <c r="C672" t="s">
        <v>1716</v>
      </c>
      <c r="D672" t="s">
        <v>1717</v>
      </c>
      <c r="E672" t="s">
        <v>1718</v>
      </c>
      <c r="F672" t="s">
        <v>1723</v>
      </c>
      <c r="G672" t="s">
        <v>1724</v>
      </c>
      <c r="H672">
        <v>0</v>
      </c>
      <c r="I672">
        <v>0</v>
      </c>
      <c r="J672">
        <v>0</v>
      </c>
      <c r="K672">
        <v>0</v>
      </c>
      <c r="L672">
        <v>-3616.46</v>
      </c>
      <c r="M672">
        <v>0</v>
      </c>
      <c r="N672">
        <v>0</v>
      </c>
      <c r="O672">
        <v>-3616.46</v>
      </c>
      <c r="P672">
        <v>0</v>
      </c>
    </row>
    <row r="673" spans="1:16" ht="12.75">
      <c r="A673" t="s">
        <v>140</v>
      </c>
      <c r="B673" t="s">
        <v>1476</v>
      </c>
      <c r="C673" t="s">
        <v>1716</v>
      </c>
      <c r="D673" t="s">
        <v>1717</v>
      </c>
      <c r="E673" t="s">
        <v>1718</v>
      </c>
      <c r="F673" t="s">
        <v>1725</v>
      </c>
      <c r="G673" t="s">
        <v>1726</v>
      </c>
      <c r="H673">
        <v>0</v>
      </c>
      <c r="I673">
        <v>17457.54</v>
      </c>
      <c r="J673">
        <v>0</v>
      </c>
      <c r="K673">
        <v>17457.54</v>
      </c>
      <c r="L673">
        <v>-238569</v>
      </c>
      <c r="M673">
        <v>92795.12</v>
      </c>
      <c r="N673">
        <v>63553</v>
      </c>
      <c r="O673">
        <v>-209326.88</v>
      </c>
      <c r="P673">
        <v>0</v>
      </c>
    </row>
    <row r="674" spans="1:16" ht="12.75">
      <c r="A674" t="s">
        <v>140</v>
      </c>
      <c r="B674" t="s">
        <v>1476</v>
      </c>
      <c r="C674" t="s">
        <v>1716</v>
      </c>
      <c r="D674" t="s">
        <v>1717</v>
      </c>
      <c r="E674" t="s">
        <v>1718</v>
      </c>
      <c r="F674" t="s">
        <v>1727</v>
      </c>
      <c r="G674" t="s">
        <v>1728</v>
      </c>
      <c r="H674">
        <v>0</v>
      </c>
      <c r="I674">
        <v>0</v>
      </c>
      <c r="J674">
        <v>0</v>
      </c>
      <c r="K674">
        <v>0</v>
      </c>
      <c r="L674">
        <v>-11385.19</v>
      </c>
      <c r="M674">
        <v>6262.5</v>
      </c>
      <c r="N674">
        <v>4462.5</v>
      </c>
      <c r="O674">
        <v>-9585.19</v>
      </c>
      <c r="P674">
        <v>0</v>
      </c>
    </row>
    <row r="675" spans="1:16" ht="12.75">
      <c r="A675" t="s">
        <v>140</v>
      </c>
      <c r="B675" t="s">
        <v>1476</v>
      </c>
      <c r="C675" t="s">
        <v>1716</v>
      </c>
      <c r="D675" t="s">
        <v>1717</v>
      </c>
      <c r="E675" t="s">
        <v>1718</v>
      </c>
      <c r="F675" t="s">
        <v>1729</v>
      </c>
      <c r="G675" t="s">
        <v>1730</v>
      </c>
      <c r="H675">
        <v>0</v>
      </c>
      <c r="I675">
        <v>0</v>
      </c>
      <c r="J675">
        <v>31750.46</v>
      </c>
      <c r="K675">
        <v>-31750.46</v>
      </c>
      <c r="L675">
        <v>-145190.06</v>
      </c>
      <c r="M675">
        <v>99125.84</v>
      </c>
      <c r="N675">
        <v>137778.26</v>
      </c>
      <c r="O675">
        <v>-183842.48</v>
      </c>
      <c r="P675">
        <v>0</v>
      </c>
    </row>
    <row r="676" spans="1:16" ht="12.75">
      <c r="A676" t="s">
        <v>140</v>
      </c>
      <c r="B676" t="s">
        <v>1476</v>
      </c>
      <c r="C676" t="s">
        <v>1716</v>
      </c>
      <c r="D676" t="s">
        <v>1717</v>
      </c>
      <c r="E676" t="s">
        <v>1718</v>
      </c>
      <c r="F676" t="s">
        <v>1731</v>
      </c>
      <c r="G676" t="s">
        <v>1732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</row>
    <row r="677" spans="1:16" ht="12.75">
      <c r="A677" t="s">
        <v>140</v>
      </c>
      <c r="B677" t="s">
        <v>1476</v>
      </c>
      <c r="C677" t="s">
        <v>1716</v>
      </c>
      <c r="D677" t="s">
        <v>1717</v>
      </c>
      <c r="E677" t="s">
        <v>1718</v>
      </c>
      <c r="F677" t="s">
        <v>1733</v>
      </c>
      <c r="G677" t="s">
        <v>1734</v>
      </c>
      <c r="H677">
        <v>0</v>
      </c>
      <c r="I677">
        <v>0</v>
      </c>
      <c r="J677">
        <v>0</v>
      </c>
      <c r="K677">
        <v>0</v>
      </c>
      <c r="L677">
        <v>-1280.2</v>
      </c>
      <c r="M677">
        <v>0</v>
      </c>
      <c r="N677">
        <v>0</v>
      </c>
      <c r="O677">
        <v>-1280.2</v>
      </c>
      <c r="P677">
        <v>0</v>
      </c>
    </row>
    <row r="678" spans="1:16" ht="12.75">
      <c r="A678" t="s">
        <v>140</v>
      </c>
      <c r="B678" t="s">
        <v>1476</v>
      </c>
      <c r="C678" t="s">
        <v>1716</v>
      </c>
      <c r="D678" t="s">
        <v>1717</v>
      </c>
      <c r="E678" t="s">
        <v>1718</v>
      </c>
      <c r="F678" t="s">
        <v>1735</v>
      </c>
      <c r="G678" t="s">
        <v>1736</v>
      </c>
      <c r="H678">
        <v>0</v>
      </c>
      <c r="I678">
        <v>0</v>
      </c>
      <c r="J678">
        <v>20661.16</v>
      </c>
      <c r="K678">
        <v>-20661.16</v>
      </c>
      <c r="L678">
        <v>-6892.04</v>
      </c>
      <c r="M678">
        <v>3100</v>
      </c>
      <c r="N678">
        <v>2555.14</v>
      </c>
      <c r="O678">
        <v>-6347.18</v>
      </c>
      <c r="P678">
        <v>0</v>
      </c>
    </row>
    <row r="679" spans="1:16" ht="12.75">
      <c r="A679" t="s">
        <v>140</v>
      </c>
      <c r="B679" t="s">
        <v>1476</v>
      </c>
      <c r="C679" t="s">
        <v>1716</v>
      </c>
      <c r="D679" t="s">
        <v>1717</v>
      </c>
      <c r="E679" t="s">
        <v>1718</v>
      </c>
      <c r="F679" t="s">
        <v>1737</v>
      </c>
      <c r="G679" t="s">
        <v>1738</v>
      </c>
      <c r="H679">
        <v>0</v>
      </c>
      <c r="I679">
        <v>2604</v>
      </c>
      <c r="J679">
        <v>0</v>
      </c>
      <c r="K679">
        <v>2604</v>
      </c>
      <c r="L679">
        <v>-110842.65</v>
      </c>
      <c r="M679">
        <v>17397.48</v>
      </c>
      <c r="N679">
        <v>23491</v>
      </c>
      <c r="O679">
        <v>-116936.17</v>
      </c>
      <c r="P679">
        <v>0</v>
      </c>
    </row>
    <row r="680" spans="1:16" ht="12.75">
      <c r="A680" t="s">
        <v>140</v>
      </c>
      <c r="B680" t="s">
        <v>1476</v>
      </c>
      <c r="C680" t="s">
        <v>1716</v>
      </c>
      <c r="D680" t="s">
        <v>1717</v>
      </c>
      <c r="E680" t="s">
        <v>1718</v>
      </c>
      <c r="F680" t="s">
        <v>1739</v>
      </c>
      <c r="G680" t="s">
        <v>1740</v>
      </c>
      <c r="H680">
        <v>0</v>
      </c>
      <c r="I680">
        <v>0</v>
      </c>
      <c r="J680">
        <v>0</v>
      </c>
      <c r="K680">
        <v>0</v>
      </c>
      <c r="L680">
        <v>-16494.5</v>
      </c>
      <c r="M680">
        <v>9846.5</v>
      </c>
      <c r="N680">
        <v>8778.77</v>
      </c>
      <c r="O680">
        <v>-15426.77</v>
      </c>
      <c r="P680">
        <v>0</v>
      </c>
    </row>
    <row r="681" spans="1:16" ht="12.75">
      <c r="A681" t="s">
        <v>140</v>
      </c>
      <c r="B681" t="s">
        <v>1476</v>
      </c>
      <c r="C681" t="s">
        <v>1716</v>
      </c>
      <c r="D681" t="s">
        <v>1717</v>
      </c>
      <c r="E681" t="s">
        <v>1718</v>
      </c>
      <c r="F681" t="s">
        <v>1741</v>
      </c>
      <c r="G681" t="s">
        <v>1742</v>
      </c>
      <c r="H681">
        <v>0</v>
      </c>
      <c r="I681">
        <v>9133.55</v>
      </c>
      <c r="J681">
        <v>0</v>
      </c>
      <c r="K681">
        <v>9133.55</v>
      </c>
      <c r="L681">
        <v>-53534.52</v>
      </c>
      <c r="M681">
        <v>22593.4</v>
      </c>
      <c r="N681">
        <v>25925.48</v>
      </c>
      <c r="O681">
        <v>-56866.6</v>
      </c>
      <c r="P681">
        <v>0</v>
      </c>
    </row>
    <row r="682" spans="1:16" ht="12.75">
      <c r="A682" t="s">
        <v>140</v>
      </c>
      <c r="B682" t="s">
        <v>1476</v>
      </c>
      <c r="C682" t="s">
        <v>1716</v>
      </c>
      <c r="D682" t="s">
        <v>1717</v>
      </c>
      <c r="E682" t="s">
        <v>1718</v>
      </c>
      <c r="F682" t="s">
        <v>1743</v>
      </c>
      <c r="G682" t="s">
        <v>1744</v>
      </c>
      <c r="H682">
        <v>0</v>
      </c>
      <c r="I682">
        <v>0</v>
      </c>
      <c r="J682">
        <v>0</v>
      </c>
      <c r="K682">
        <v>0</v>
      </c>
      <c r="L682">
        <v>-9952.7</v>
      </c>
      <c r="M682">
        <v>0</v>
      </c>
      <c r="N682">
        <v>0</v>
      </c>
      <c r="O682">
        <v>-9952.7</v>
      </c>
      <c r="P682">
        <v>0</v>
      </c>
    </row>
    <row r="683" spans="1:16" ht="12.75">
      <c r="A683" t="s">
        <v>140</v>
      </c>
      <c r="B683" t="s">
        <v>1476</v>
      </c>
      <c r="C683" t="s">
        <v>1716</v>
      </c>
      <c r="D683" t="s">
        <v>1717</v>
      </c>
      <c r="E683" t="s">
        <v>1718</v>
      </c>
      <c r="F683" t="s">
        <v>1745</v>
      </c>
      <c r="G683" t="s">
        <v>1746</v>
      </c>
      <c r="H683">
        <v>0</v>
      </c>
      <c r="I683">
        <v>0</v>
      </c>
      <c r="J683">
        <v>13332.38</v>
      </c>
      <c r="K683">
        <v>-13332.38</v>
      </c>
      <c r="L683">
        <v>-72040.86</v>
      </c>
      <c r="M683">
        <v>15111.15</v>
      </c>
      <c r="N683">
        <v>22016.3</v>
      </c>
      <c r="O683">
        <v>-78946.01</v>
      </c>
      <c r="P683">
        <v>0</v>
      </c>
    </row>
    <row r="684" spans="1:16" ht="12.75">
      <c r="A684" t="s">
        <v>140</v>
      </c>
      <c r="B684" t="s">
        <v>1476</v>
      </c>
      <c r="C684" t="s">
        <v>1716</v>
      </c>
      <c r="D684" t="s">
        <v>1717</v>
      </c>
      <c r="E684" t="s">
        <v>1718</v>
      </c>
      <c r="F684" t="s">
        <v>1747</v>
      </c>
      <c r="G684" t="s">
        <v>1748</v>
      </c>
      <c r="H684">
        <v>0</v>
      </c>
      <c r="I684">
        <v>1920</v>
      </c>
      <c r="J684">
        <v>0</v>
      </c>
      <c r="K684">
        <v>1920</v>
      </c>
      <c r="L684">
        <v>-77907.86</v>
      </c>
      <c r="M684">
        <v>5817.92</v>
      </c>
      <c r="N684">
        <v>24839.7</v>
      </c>
      <c r="O684">
        <v>-96929.64</v>
      </c>
      <c r="P684">
        <v>0</v>
      </c>
    </row>
    <row r="685" spans="1:16" ht="12.75">
      <c r="A685" t="s">
        <v>140</v>
      </c>
      <c r="B685" t="s">
        <v>1476</v>
      </c>
      <c r="C685" t="s">
        <v>1716</v>
      </c>
      <c r="D685" t="s">
        <v>1717</v>
      </c>
      <c r="E685" t="s">
        <v>1718</v>
      </c>
      <c r="F685" t="s">
        <v>1749</v>
      </c>
      <c r="G685" t="s">
        <v>1750</v>
      </c>
      <c r="H685">
        <v>0</v>
      </c>
      <c r="I685">
        <v>600.63</v>
      </c>
      <c r="J685">
        <v>2150</v>
      </c>
      <c r="K685">
        <v>-1549.37</v>
      </c>
      <c r="L685">
        <v>-30995.13</v>
      </c>
      <c r="M685">
        <v>20697.49</v>
      </c>
      <c r="N685">
        <v>21633.19</v>
      </c>
      <c r="O685">
        <v>-31930.83</v>
      </c>
      <c r="P685">
        <v>0</v>
      </c>
    </row>
    <row r="686" spans="1:16" ht="12.75">
      <c r="A686" t="s">
        <v>140</v>
      </c>
      <c r="B686" t="s">
        <v>1476</v>
      </c>
      <c r="C686" t="s">
        <v>1716</v>
      </c>
      <c r="D686" t="s">
        <v>1717</v>
      </c>
      <c r="E686" t="s">
        <v>1718</v>
      </c>
      <c r="F686" t="s">
        <v>1751</v>
      </c>
      <c r="G686" t="s">
        <v>1752</v>
      </c>
      <c r="H686">
        <v>0</v>
      </c>
      <c r="I686">
        <v>1714.42</v>
      </c>
      <c r="J686">
        <v>5000</v>
      </c>
      <c r="K686">
        <v>-3285.58</v>
      </c>
      <c r="L686">
        <v>-49794.63</v>
      </c>
      <c r="M686">
        <v>5684.71</v>
      </c>
      <c r="N686">
        <v>15257.12</v>
      </c>
      <c r="O686">
        <v>-59367.04</v>
      </c>
      <c r="P686">
        <v>0</v>
      </c>
    </row>
    <row r="687" spans="1:16" ht="12.75">
      <c r="A687" t="s">
        <v>140</v>
      </c>
      <c r="B687" t="s">
        <v>1476</v>
      </c>
      <c r="C687" t="s">
        <v>1716</v>
      </c>
      <c r="D687" t="s">
        <v>1717</v>
      </c>
      <c r="E687" t="s">
        <v>1718</v>
      </c>
      <c r="F687" t="s">
        <v>1753</v>
      </c>
      <c r="G687" t="s">
        <v>1754</v>
      </c>
      <c r="H687">
        <v>0</v>
      </c>
      <c r="I687">
        <v>55723.35</v>
      </c>
      <c r="J687">
        <v>63497.09</v>
      </c>
      <c r="K687">
        <v>-7773.74</v>
      </c>
      <c r="L687">
        <v>-752415.42</v>
      </c>
      <c r="M687">
        <v>142635.71</v>
      </c>
      <c r="N687">
        <v>275954.32</v>
      </c>
      <c r="O687">
        <v>-885734.03</v>
      </c>
      <c r="P687">
        <v>0</v>
      </c>
    </row>
    <row r="688" spans="1:16" ht="12.75">
      <c r="A688" t="s">
        <v>140</v>
      </c>
      <c r="B688" t="s">
        <v>1476</v>
      </c>
      <c r="C688" t="s">
        <v>1716</v>
      </c>
      <c r="D688" t="s">
        <v>1717</v>
      </c>
      <c r="E688" t="s">
        <v>1718</v>
      </c>
      <c r="F688" t="s">
        <v>1755</v>
      </c>
      <c r="G688" t="s">
        <v>1756</v>
      </c>
      <c r="H688">
        <v>0</v>
      </c>
      <c r="I688">
        <v>0</v>
      </c>
      <c r="J688">
        <v>5286.38</v>
      </c>
      <c r="K688">
        <v>-5286.38</v>
      </c>
      <c r="L688">
        <v>-2869.9</v>
      </c>
      <c r="M688">
        <v>16557.8</v>
      </c>
      <c r="N688">
        <v>18954.3</v>
      </c>
      <c r="O688">
        <v>-5266.4</v>
      </c>
      <c r="P688">
        <v>0</v>
      </c>
    </row>
    <row r="689" spans="1:16" ht="12.75">
      <c r="A689" t="s">
        <v>140</v>
      </c>
      <c r="B689" t="s">
        <v>1476</v>
      </c>
      <c r="C689" t="s">
        <v>1716</v>
      </c>
      <c r="D689" t="s">
        <v>1717</v>
      </c>
      <c r="E689" t="s">
        <v>1718</v>
      </c>
      <c r="F689" t="s">
        <v>1757</v>
      </c>
      <c r="G689" t="s">
        <v>1758</v>
      </c>
      <c r="H689">
        <v>0</v>
      </c>
      <c r="I689">
        <v>0</v>
      </c>
      <c r="J689">
        <v>0</v>
      </c>
      <c r="K689">
        <v>0</v>
      </c>
      <c r="L689">
        <v>-4933</v>
      </c>
      <c r="M689">
        <v>0</v>
      </c>
      <c r="N689">
        <v>0</v>
      </c>
      <c r="O689">
        <v>-4933</v>
      </c>
      <c r="P689">
        <v>0</v>
      </c>
    </row>
    <row r="690" spans="1:16" ht="12.75">
      <c r="A690" t="s">
        <v>140</v>
      </c>
      <c r="B690" t="s">
        <v>1476</v>
      </c>
      <c r="C690" t="s">
        <v>1716</v>
      </c>
      <c r="D690" t="s">
        <v>1717</v>
      </c>
      <c r="E690" t="s">
        <v>1718</v>
      </c>
      <c r="F690" t="s">
        <v>1759</v>
      </c>
      <c r="G690" t="s">
        <v>1760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ht="12.75">
      <c r="A691" t="s">
        <v>140</v>
      </c>
      <c r="B691" t="s">
        <v>1476</v>
      </c>
      <c r="C691" t="s">
        <v>1716</v>
      </c>
      <c r="D691" t="s">
        <v>1717</v>
      </c>
      <c r="E691" t="s">
        <v>1718</v>
      </c>
      <c r="F691" t="s">
        <v>1761</v>
      </c>
      <c r="G691" t="s">
        <v>1762</v>
      </c>
      <c r="H691">
        <v>0</v>
      </c>
      <c r="I691">
        <v>0</v>
      </c>
      <c r="J691">
        <v>0</v>
      </c>
      <c r="K691">
        <v>0</v>
      </c>
      <c r="L691">
        <v>-10417.25</v>
      </c>
      <c r="M691">
        <v>0</v>
      </c>
      <c r="N691">
        <v>2972.96</v>
      </c>
      <c r="O691">
        <v>-13390.21</v>
      </c>
      <c r="P691">
        <v>0</v>
      </c>
    </row>
    <row r="692" spans="1:16" ht="12.75">
      <c r="A692" t="s">
        <v>140</v>
      </c>
      <c r="B692" t="s">
        <v>1476</v>
      </c>
      <c r="C692" t="s">
        <v>1716</v>
      </c>
      <c r="D692" t="s">
        <v>1717</v>
      </c>
      <c r="E692" t="s">
        <v>1718</v>
      </c>
      <c r="F692" t="s">
        <v>1763</v>
      </c>
      <c r="G692" t="s">
        <v>1764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2.75">
      <c r="A693" t="s">
        <v>140</v>
      </c>
      <c r="B693" t="s">
        <v>1476</v>
      </c>
      <c r="C693" t="s">
        <v>1716</v>
      </c>
      <c r="D693" t="s">
        <v>1717</v>
      </c>
      <c r="E693" t="s">
        <v>1718</v>
      </c>
      <c r="F693" t="s">
        <v>1765</v>
      </c>
      <c r="G693" t="s">
        <v>1766</v>
      </c>
      <c r="H693">
        <v>0</v>
      </c>
      <c r="I693">
        <v>0</v>
      </c>
      <c r="J693">
        <v>0</v>
      </c>
      <c r="K693">
        <v>0</v>
      </c>
      <c r="L693">
        <v>-601.01</v>
      </c>
      <c r="M693">
        <v>0</v>
      </c>
      <c r="N693">
        <v>0</v>
      </c>
      <c r="O693">
        <v>-601.01</v>
      </c>
      <c r="P693">
        <v>0</v>
      </c>
    </row>
    <row r="694" spans="1:16" ht="12.75">
      <c r="A694" t="s">
        <v>140</v>
      </c>
      <c r="B694" t="s">
        <v>1476</v>
      </c>
      <c r="C694" t="s">
        <v>1716</v>
      </c>
      <c r="D694" t="s">
        <v>1717</v>
      </c>
      <c r="E694" t="s">
        <v>1718</v>
      </c>
      <c r="F694" t="s">
        <v>1767</v>
      </c>
      <c r="G694" t="s">
        <v>1768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ht="12.75">
      <c r="A695" t="s">
        <v>140</v>
      </c>
      <c r="B695" t="s">
        <v>1476</v>
      </c>
      <c r="C695" t="s">
        <v>1716</v>
      </c>
      <c r="D695" t="s">
        <v>1717</v>
      </c>
      <c r="E695" t="s">
        <v>1718</v>
      </c>
      <c r="F695" t="s">
        <v>1769</v>
      </c>
      <c r="G695" t="s">
        <v>1770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</row>
    <row r="696" spans="1:16" ht="12.75">
      <c r="A696" t="s">
        <v>140</v>
      </c>
      <c r="B696" t="s">
        <v>1476</v>
      </c>
      <c r="C696" t="s">
        <v>1716</v>
      </c>
      <c r="D696" t="s">
        <v>1717</v>
      </c>
      <c r="E696" t="s">
        <v>1718</v>
      </c>
      <c r="F696" t="s">
        <v>1771</v>
      </c>
      <c r="G696" t="s">
        <v>1772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ht="12.75">
      <c r="A697" t="s">
        <v>140</v>
      </c>
      <c r="B697" t="s">
        <v>1476</v>
      </c>
      <c r="C697" t="s">
        <v>1716</v>
      </c>
      <c r="D697" t="s">
        <v>1717</v>
      </c>
      <c r="E697" t="s">
        <v>1718</v>
      </c>
      <c r="F697" t="s">
        <v>1773</v>
      </c>
      <c r="G697" t="s">
        <v>1774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</row>
    <row r="698" spans="1:16" ht="12.75">
      <c r="A698" t="s">
        <v>140</v>
      </c>
      <c r="B698" t="s">
        <v>1476</v>
      </c>
      <c r="C698" t="s">
        <v>1716</v>
      </c>
      <c r="D698" t="s">
        <v>1717</v>
      </c>
      <c r="E698" t="s">
        <v>1718</v>
      </c>
      <c r="F698" t="s">
        <v>1775</v>
      </c>
      <c r="G698" t="s">
        <v>1776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ht="12.75">
      <c r="A699" t="s">
        <v>140</v>
      </c>
      <c r="B699" t="s">
        <v>1476</v>
      </c>
      <c r="C699" t="s">
        <v>1716</v>
      </c>
      <c r="D699" t="s">
        <v>1717</v>
      </c>
      <c r="E699" t="s">
        <v>1718</v>
      </c>
      <c r="F699" t="s">
        <v>1777</v>
      </c>
      <c r="G699" t="s">
        <v>1778</v>
      </c>
      <c r="H699">
        <v>0</v>
      </c>
      <c r="I699">
        <v>0</v>
      </c>
      <c r="J699">
        <v>0</v>
      </c>
      <c r="K699">
        <v>0</v>
      </c>
      <c r="L699">
        <v>-3015</v>
      </c>
      <c r="M699">
        <v>1300</v>
      </c>
      <c r="N699">
        <v>0</v>
      </c>
      <c r="O699">
        <v>-1715</v>
      </c>
      <c r="P699">
        <v>0</v>
      </c>
    </row>
    <row r="700" spans="1:16" ht="12.75">
      <c r="A700" t="s">
        <v>140</v>
      </c>
      <c r="B700" t="s">
        <v>1476</v>
      </c>
      <c r="C700" t="s">
        <v>1716</v>
      </c>
      <c r="D700" t="s">
        <v>1717</v>
      </c>
      <c r="E700" t="s">
        <v>1718</v>
      </c>
      <c r="F700" t="s">
        <v>1779</v>
      </c>
      <c r="G700" t="s">
        <v>1780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</row>
    <row r="701" spans="1:16" ht="12.75">
      <c r="A701" t="s">
        <v>140</v>
      </c>
      <c r="B701" t="s">
        <v>1476</v>
      </c>
      <c r="C701" t="s">
        <v>1716</v>
      </c>
      <c r="D701" t="s">
        <v>1717</v>
      </c>
      <c r="E701" t="s">
        <v>1718</v>
      </c>
      <c r="F701" t="s">
        <v>1781</v>
      </c>
      <c r="G701" t="s">
        <v>1782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158222.71</v>
      </c>
      <c r="N701">
        <v>158222.71</v>
      </c>
      <c r="O701">
        <v>0</v>
      </c>
      <c r="P701">
        <v>0</v>
      </c>
    </row>
    <row r="702" spans="1:16" ht="12.75">
      <c r="A702" t="s">
        <v>140</v>
      </c>
      <c r="B702" t="s">
        <v>1476</v>
      </c>
      <c r="C702" t="s">
        <v>1716</v>
      </c>
      <c r="D702" t="s">
        <v>1717</v>
      </c>
      <c r="E702" t="s">
        <v>1718</v>
      </c>
      <c r="F702" t="s">
        <v>1783</v>
      </c>
      <c r="G702" t="s">
        <v>1784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ht="12.75">
      <c r="A703" t="s">
        <v>140</v>
      </c>
      <c r="B703" t="s">
        <v>1476</v>
      </c>
      <c r="C703" t="s">
        <v>1716</v>
      </c>
      <c r="D703" t="s">
        <v>1717</v>
      </c>
      <c r="E703" t="s">
        <v>1718</v>
      </c>
      <c r="F703" t="s">
        <v>1785</v>
      </c>
      <c r="G703" t="s">
        <v>1786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ht="12.75">
      <c r="A704" t="s">
        <v>140</v>
      </c>
      <c r="B704" t="s">
        <v>1476</v>
      </c>
      <c r="C704" t="s">
        <v>1716</v>
      </c>
      <c r="D704" t="s">
        <v>1717</v>
      </c>
      <c r="E704" t="s">
        <v>1718</v>
      </c>
      <c r="F704" t="s">
        <v>1787</v>
      </c>
      <c r="G704" t="s">
        <v>1788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</row>
    <row r="705" spans="1:16" ht="12.75">
      <c r="A705" t="s">
        <v>140</v>
      </c>
      <c r="B705" t="s">
        <v>1476</v>
      </c>
      <c r="C705" t="s">
        <v>1716</v>
      </c>
      <c r="D705" t="s">
        <v>1717</v>
      </c>
      <c r="E705" t="s">
        <v>1718</v>
      </c>
      <c r="F705" t="s">
        <v>1789</v>
      </c>
      <c r="G705" t="s">
        <v>1790</v>
      </c>
      <c r="H705">
        <v>0</v>
      </c>
      <c r="I705">
        <v>0</v>
      </c>
      <c r="J705">
        <v>0</v>
      </c>
      <c r="K705">
        <v>0</v>
      </c>
      <c r="L705">
        <v>-12929.35</v>
      </c>
      <c r="M705">
        <v>3815.79</v>
      </c>
      <c r="N705">
        <v>874.54</v>
      </c>
      <c r="O705">
        <v>-9988.1</v>
      </c>
      <c r="P705">
        <v>0</v>
      </c>
    </row>
    <row r="706" spans="1:16" ht="12.75">
      <c r="A706" t="s">
        <v>140</v>
      </c>
      <c r="B706" t="s">
        <v>1476</v>
      </c>
      <c r="C706" t="s">
        <v>1716</v>
      </c>
      <c r="D706" t="s">
        <v>1717</v>
      </c>
      <c r="E706" t="s">
        <v>1718</v>
      </c>
      <c r="F706" t="s">
        <v>1791</v>
      </c>
      <c r="G706" t="s">
        <v>1792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ht="12.75">
      <c r="A707" t="s">
        <v>140</v>
      </c>
      <c r="B707" t="s">
        <v>1476</v>
      </c>
      <c r="C707" t="s">
        <v>1716</v>
      </c>
      <c r="D707" t="s">
        <v>1717</v>
      </c>
      <c r="E707" t="s">
        <v>1718</v>
      </c>
      <c r="F707" t="s">
        <v>1793</v>
      </c>
      <c r="G707" t="s">
        <v>1794</v>
      </c>
      <c r="H707">
        <v>0</v>
      </c>
      <c r="I707">
        <v>93443.85</v>
      </c>
      <c r="J707">
        <v>0</v>
      </c>
      <c r="K707">
        <v>93443.85</v>
      </c>
      <c r="L707">
        <v>0</v>
      </c>
      <c r="M707">
        <v>18075</v>
      </c>
      <c r="N707">
        <v>112544.4</v>
      </c>
      <c r="O707">
        <v>-94469.4</v>
      </c>
      <c r="P707">
        <v>0</v>
      </c>
    </row>
    <row r="708" spans="1:16" ht="12.75">
      <c r="A708" t="s">
        <v>140</v>
      </c>
      <c r="B708" t="s">
        <v>1476</v>
      </c>
      <c r="C708" t="s">
        <v>1716</v>
      </c>
      <c r="D708" t="s">
        <v>1717</v>
      </c>
      <c r="E708" t="s">
        <v>1718</v>
      </c>
      <c r="F708" t="s">
        <v>1795</v>
      </c>
      <c r="G708" t="s">
        <v>1796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ht="12.75">
      <c r="A709" t="s">
        <v>140</v>
      </c>
      <c r="B709" t="s">
        <v>1476</v>
      </c>
      <c r="C709" t="s">
        <v>1716</v>
      </c>
      <c r="D709" t="s">
        <v>1717</v>
      </c>
      <c r="E709" t="s">
        <v>1718</v>
      </c>
      <c r="F709" t="s">
        <v>1797</v>
      </c>
      <c r="G709" t="s">
        <v>1798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ht="12.75">
      <c r="A710" t="s">
        <v>140</v>
      </c>
      <c r="B710" t="s">
        <v>1476</v>
      </c>
      <c r="C710" t="s">
        <v>1716</v>
      </c>
      <c r="D710" t="s">
        <v>1717</v>
      </c>
      <c r="E710" t="s">
        <v>1718</v>
      </c>
      <c r="F710" t="s">
        <v>1799</v>
      </c>
      <c r="G710" t="s">
        <v>1800</v>
      </c>
      <c r="H710">
        <v>0</v>
      </c>
      <c r="I710">
        <v>141677.47</v>
      </c>
      <c r="J710">
        <v>153078.47</v>
      </c>
      <c r="K710">
        <v>-11401</v>
      </c>
      <c r="L710">
        <v>-8722.71</v>
      </c>
      <c r="M710">
        <v>802003.32</v>
      </c>
      <c r="N710">
        <v>793280.61</v>
      </c>
      <c r="O710">
        <v>0</v>
      </c>
      <c r="P710">
        <v>0</v>
      </c>
    </row>
    <row r="711" spans="1:16" ht="12.75">
      <c r="A711" t="s">
        <v>140</v>
      </c>
      <c r="B711" t="s">
        <v>1476</v>
      </c>
      <c r="C711" t="s">
        <v>1716</v>
      </c>
      <c r="D711" t="s">
        <v>1717</v>
      </c>
      <c r="E711" t="s">
        <v>1801</v>
      </c>
      <c r="F711" t="s">
        <v>1802</v>
      </c>
      <c r="G711" t="s">
        <v>1803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</row>
    <row r="712" spans="1:16" ht="12.75">
      <c r="A712" t="s">
        <v>140</v>
      </c>
      <c r="B712" t="s">
        <v>1476</v>
      </c>
      <c r="C712" t="s">
        <v>1716</v>
      </c>
      <c r="D712" t="s">
        <v>1804</v>
      </c>
      <c r="E712" t="s">
        <v>1805</v>
      </c>
      <c r="F712" t="s">
        <v>1806</v>
      </c>
      <c r="G712" t="s">
        <v>1807</v>
      </c>
      <c r="H712">
        <v>0</v>
      </c>
      <c r="I712">
        <v>0</v>
      </c>
      <c r="J712">
        <v>0</v>
      </c>
      <c r="K712">
        <v>0</v>
      </c>
      <c r="L712">
        <v>-1115.09</v>
      </c>
      <c r="M712">
        <v>0</v>
      </c>
      <c r="N712">
        <v>0</v>
      </c>
      <c r="O712">
        <v>-1115.09</v>
      </c>
      <c r="P712">
        <v>0</v>
      </c>
    </row>
    <row r="713" spans="1:16" ht="12.75">
      <c r="A713" t="s">
        <v>140</v>
      </c>
      <c r="B713" t="s">
        <v>1476</v>
      </c>
      <c r="C713" t="s">
        <v>1716</v>
      </c>
      <c r="D713" t="s">
        <v>1804</v>
      </c>
      <c r="E713" t="s">
        <v>1805</v>
      </c>
      <c r="F713" t="s">
        <v>1808</v>
      </c>
      <c r="G713" t="s">
        <v>1809</v>
      </c>
      <c r="H713">
        <v>0</v>
      </c>
      <c r="I713">
        <v>0</v>
      </c>
      <c r="J713">
        <v>0</v>
      </c>
      <c r="K713">
        <v>0</v>
      </c>
      <c r="L713">
        <v>-9.45</v>
      </c>
      <c r="M713">
        <v>0</v>
      </c>
      <c r="N713">
        <v>0</v>
      </c>
      <c r="O713">
        <v>-9.45</v>
      </c>
      <c r="P713">
        <v>0</v>
      </c>
    </row>
    <row r="714" spans="1:16" ht="12.75">
      <c r="A714" t="s">
        <v>140</v>
      </c>
      <c r="B714" t="s">
        <v>1476</v>
      </c>
      <c r="C714" t="s">
        <v>1716</v>
      </c>
      <c r="D714" t="s">
        <v>1804</v>
      </c>
      <c r="E714" t="s">
        <v>1805</v>
      </c>
      <c r="F714" t="s">
        <v>1810</v>
      </c>
      <c r="G714" t="s">
        <v>1811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</row>
    <row r="715" spans="1:16" ht="12.75">
      <c r="A715" t="s">
        <v>140</v>
      </c>
      <c r="B715" t="s">
        <v>1476</v>
      </c>
      <c r="C715" t="s">
        <v>1716</v>
      </c>
      <c r="D715" t="s">
        <v>1804</v>
      </c>
      <c r="E715" t="s">
        <v>1805</v>
      </c>
      <c r="F715" t="s">
        <v>1812</v>
      </c>
      <c r="G715" t="s">
        <v>1813</v>
      </c>
      <c r="H715">
        <v>0</v>
      </c>
      <c r="I715">
        <v>9162</v>
      </c>
      <c r="J715">
        <v>0</v>
      </c>
      <c r="K715">
        <v>9162</v>
      </c>
      <c r="L715">
        <v>-86542.65</v>
      </c>
      <c r="M715">
        <v>3835.76</v>
      </c>
      <c r="N715">
        <v>3500</v>
      </c>
      <c r="O715">
        <v>-86206.89</v>
      </c>
      <c r="P715">
        <v>0</v>
      </c>
    </row>
    <row r="716" spans="1:16" ht="12.75">
      <c r="A716" t="s">
        <v>140</v>
      </c>
      <c r="B716" t="s">
        <v>1476</v>
      </c>
      <c r="C716" t="s">
        <v>1716</v>
      </c>
      <c r="D716" t="s">
        <v>1804</v>
      </c>
      <c r="E716" t="s">
        <v>1805</v>
      </c>
      <c r="F716" t="s">
        <v>1814</v>
      </c>
      <c r="G716" t="s">
        <v>1815</v>
      </c>
      <c r="H716">
        <v>0</v>
      </c>
      <c r="I716">
        <v>0</v>
      </c>
      <c r="J716">
        <v>1815</v>
      </c>
      <c r="K716">
        <v>-1815</v>
      </c>
      <c r="L716">
        <v>-2420</v>
      </c>
      <c r="M716">
        <v>2977</v>
      </c>
      <c r="N716">
        <v>557</v>
      </c>
      <c r="O716">
        <v>0</v>
      </c>
      <c r="P716">
        <v>0</v>
      </c>
    </row>
    <row r="717" spans="1:16" ht="12.75">
      <c r="A717" t="s">
        <v>140</v>
      </c>
      <c r="B717" t="s">
        <v>1476</v>
      </c>
      <c r="C717" t="s">
        <v>1716</v>
      </c>
      <c r="D717" t="s">
        <v>1804</v>
      </c>
      <c r="E717" t="s">
        <v>1805</v>
      </c>
      <c r="F717" t="s">
        <v>1816</v>
      </c>
      <c r="G717" t="s">
        <v>1817</v>
      </c>
      <c r="H717">
        <v>0</v>
      </c>
      <c r="I717">
        <v>0</v>
      </c>
      <c r="J717">
        <v>0</v>
      </c>
      <c r="K717">
        <v>0</v>
      </c>
      <c r="L717">
        <v>-68750</v>
      </c>
      <c r="M717">
        <v>0</v>
      </c>
      <c r="N717">
        <v>0</v>
      </c>
      <c r="O717">
        <v>-68750</v>
      </c>
      <c r="P717">
        <v>0</v>
      </c>
    </row>
    <row r="718" spans="1:16" ht="12.75">
      <c r="A718" t="s">
        <v>134</v>
      </c>
      <c r="B718" t="s">
        <v>1476</v>
      </c>
      <c r="C718" t="s">
        <v>1716</v>
      </c>
      <c r="D718" t="s">
        <v>1818</v>
      </c>
      <c r="E718" t="s">
        <v>1819</v>
      </c>
      <c r="F718" t="s">
        <v>1819</v>
      </c>
      <c r="G718" t="s">
        <v>1820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1157.98</v>
      </c>
      <c r="N718">
        <v>0</v>
      </c>
      <c r="O718">
        <v>1157.98</v>
      </c>
      <c r="P718">
        <v>0</v>
      </c>
    </row>
    <row r="719" spans="1:16" ht="12.75">
      <c r="A719" t="s">
        <v>134</v>
      </c>
      <c r="B719" t="s">
        <v>1476</v>
      </c>
      <c r="C719" t="s">
        <v>1716</v>
      </c>
      <c r="D719" t="s">
        <v>1821</v>
      </c>
      <c r="E719" t="s">
        <v>1822</v>
      </c>
      <c r="F719" t="s">
        <v>1822</v>
      </c>
      <c r="G719" t="s">
        <v>1823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</row>
    <row r="720" spans="1:16" ht="12.75">
      <c r="A720" t="s">
        <v>134</v>
      </c>
      <c r="B720" t="s">
        <v>1476</v>
      </c>
      <c r="C720" t="s">
        <v>1824</v>
      </c>
      <c r="D720" t="s">
        <v>1825</v>
      </c>
      <c r="E720" t="s">
        <v>1826</v>
      </c>
      <c r="F720" t="s">
        <v>1826</v>
      </c>
      <c r="G720" t="s">
        <v>1827</v>
      </c>
      <c r="H720">
        <v>0</v>
      </c>
      <c r="I720">
        <v>0</v>
      </c>
      <c r="J720">
        <v>0</v>
      </c>
      <c r="K720">
        <v>0</v>
      </c>
      <c r="L720">
        <v>577.81</v>
      </c>
      <c r="M720">
        <v>0</v>
      </c>
      <c r="N720">
        <v>0</v>
      </c>
      <c r="O720">
        <v>577.81</v>
      </c>
      <c r="P720">
        <v>0</v>
      </c>
    </row>
    <row r="721" spans="1:16" ht="12.75">
      <c r="A721" t="s">
        <v>134</v>
      </c>
      <c r="B721" t="s">
        <v>1476</v>
      </c>
      <c r="C721" t="s">
        <v>1824</v>
      </c>
      <c r="D721" t="s">
        <v>1825</v>
      </c>
      <c r="E721" t="s">
        <v>1828</v>
      </c>
      <c r="F721" t="s">
        <v>1828</v>
      </c>
      <c r="G721" t="s">
        <v>1829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ht="12.75">
      <c r="A722" t="s">
        <v>134</v>
      </c>
      <c r="B722" t="s">
        <v>1476</v>
      </c>
      <c r="C722" t="s">
        <v>1824</v>
      </c>
      <c r="D722" t="s">
        <v>1825</v>
      </c>
      <c r="E722" t="s">
        <v>1830</v>
      </c>
      <c r="F722" t="s">
        <v>1830</v>
      </c>
      <c r="G722" t="s">
        <v>1831</v>
      </c>
      <c r="H722">
        <v>0</v>
      </c>
      <c r="I722">
        <v>0</v>
      </c>
      <c r="J722">
        <v>0</v>
      </c>
      <c r="K722">
        <v>0</v>
      </c>
      <c r="L722">
        <v>449.97</v>
      </c>
      <c r="M722">
        <v>0</v>
      </c>
      <c r="N722">
        <v>0</v>
      </c>
      <c r="O722">
        <v>449.97</v>
      </c>
      <c r="P722">
        <v>0</v>
      </c>
    </row>
    <row r="723" spans="1:16" ht="12.75">
      <c r="A723" t="s">
        <v>134</v>
      </c>
      <c r="B723" t="s">
        <v>1476</v>
      </c>
      <c r="C723" t="s">
        <v>1824</v>
      </c>
      <c r="D723" t="s">
        <v>1832</v>
      </c>
      <c r="E723" t="s">
        <v>1833</v>
      </c>
      <c r="F723" t="s">
        <v>1834</v>
      </c>
      <c r="G723" t="s">
        <v>1835</v>
      </c>
      <c r="H723">
        <v>0</v>
      </c>
      <c r="I723">
        <v>993308327.32</v>
      </c>
      <c r="J723">
        <v>937832475.66</v>
      </c>
      <c r="K723">
        <v>55475851.66</v>
      </c>
      <c r="L723">
        <v>15377729.54</v>
      </c>
      <c r="M723">
        <v>4463436871.79</v>
      </c>
      <c r="N723">
        <v>4415731536.24</v>
      </c>
      <c r="O723">
        <v>63083065.09</v>
      </c>
      <c r="P723">
        <v>0</v>
      </c>
    </row>
    <row r="724" spans="1:16" ht="12.75">
      <c r="A724" t="s">
        <v>134</v>
      </c>
      <c r="B724" t="s">
        <v>1476</v>
      </c>
      <c r="C724" t="s">
        <v>1824</v>
      </c>
      <c r="D724" t="s">
        <v>1832</v>
      </c>
      <c r="E724" t="s">
        <v>1833</v>
      </c>
      <c r="F724" t="s">
        <v>1836</v>
      </c>
      <c r="G724" t="s">
        <v>1837</v>
      </c>
      <c r="H724">
        <v>0</v>
      </c>
      <c r="I724">
        <v>477074848.7</v>
      </c>
      <c r="J724">
        <v>500422541.7</v>
      </c>
      <c r="K724">
        <v>-23347693</v>
      </c>
      <c r="L724">
        <v>4522762.68</v>
      </c>
      <c r="M724">
        <v>1418521160.96</v>
      </c>
      <c r="N724">
        <v>1385031823.41</v>
      </c>
      <c r="O724">
        <v>38012100.23</v>
      </c>
      <c r="P724">
        <v>0</v>
      </c>
    </row>
    <row r="725" spans="1:16" ht="12.75">
      <c r="A725" t="s">
        <v>134</v>
      </c>
      <c r="B725" t="s">
        <v>1476</v>
      </c>
      <c r="C725" t="s">
        <v>1824</v>
      </c>
      <c r="D725" t="s">
        <v>1832</v>
      </c>
      <c r="E725" t="s">
        <v>1833</v>
      </c>
      <c r="F725" t="s">
        <v>1838</v>
      </c>
      <c r="G725" t="s">
        <v>1839</v>
      </c>
      <c r="H725">
        <v>0</v>
      </c>
      <c r="I725">
        <v>152511486.8</v>
      </c>
      <c r="J725">
        <v>176361641.52</v>
      </c>
      <c r="K725">
        <v>-23850154.72</v>
      </c>
      <c r="L725">
        <v>3144527.05</v>
      </c>
      <c r="M725">
        <v>717530140.51</v>
      </c>
      <c r="N725">
        <v>676890075.28</v>
      </c>
      <c r="O725">
        <v>43784592.28</v>
      </c>
      <c r="P725">
        <v>0</v>
      </c>
    </row>
    <row r="726" spans="1:16" ht="12.75">
      <c r="A726" t="s">
        <v>134</v>
      </c>
      <c r="B726" t="s">
        <v>1476</v>
      </c>
      <c r="C726" t="s">
        <v>1824</v>
      </c>
      <c r="D726" t="s">
        <v>1832</v>
      </c>
      <c r="E726" t="s">
        <v>1833</v>
      </c>
      <c r="F726" t="s">
        <v>1840</v>
      </c>
      <c r="G726" t="s">
        <v>1841</v>
      </c>
      <c r="H726">
        <v>0</v>
      </c>
      <c r="I726">
        <v>177079889.86</v>
      </c>
      <c r="J726">
        <v>217000000</v>
      </c>
      <c r="K726">
        <v>-39920110.14</v>
      </c>
      <c r="L726">
        <v>23593601.19</v>
      </c>
      <c r="M726">
        <v>751078963.86</v>
      </c>
      <c r="N726">
        <v>728788641.94</v>
      </c>
      <c r="O726">
        <v>45883923.11</v>
      </c>
      <c r="P726">
        <v>0</v>
      </c>
    </row>
    <row r="727" spans="1:16" ht="12.75">
      <c r="A727" t="s">
        <v>134</v>
      </c>
      <c r="B727" t="s">
        <v>1476</v>
      </c>
      <c r="C727" t="s">
        <v>1824</v>
      </c>
      <c r="D727" t="s">
        <v>1832</v>
      </c>
      <c r="E727" t="s">
        <v>1833</v>
      </c>
      <c r="F727" t="s">
        <v>1842</v>
      </c>
      <c r="G727" t="s">
        <v>1843</v>
      </c>
      <c r="H727">
        <v>0</v>
      </c>
      <c r="I727">
        <v>24425715.47</v>
      </c>
      <c r="J727">
        <v>10000000</v>
      </c>
      <c r="K727">
        <v>14425715.47</v>
      </c>
      <c r="L727">
        <v>4744.84</v>
      </c>
      <c r="M727">
        <v>130667884.39</v>
      </c>
      <c r="N727">
        <v>127690397.98</v>
      </c>
      <c r="O727">
        <v>2982231.25</v>
      </c>
      <c r="P727">
        <v>0</v>
      </c>
    </row>
    <row r="728" spans="1:16" ht="12.75">
      <c r="A728" t="s">
        <v>134</v>
      </c>
      <c r="B728" t="s">
        <v>1476</v>
      </c>
      <c r="C728" t="s">
        <v>1824</v>
      </c>
      <c r="D728" t="s">
        <v>1832</v>
      </c>
      <c r="E728" t="s">
        <v>1833</v>
      </c>
      <c r="F728" t="s">
        <v>1844</v>
      </c>
      <c r="G728" t="s">
        <v>1845</v>
      </c>
      <c r="H728">
        <v>0</v>
      </c>
      <c r="I728">
        <v>68079347.18</v>
      </c>
      <c r="J728">
        <v>20011001.67</v>
      </c>
      <c r="K728">
        <v>48068345.51</v>
      </c>
      <c r="L728">
        <v>13794.4</v>
      </c>
      <c r="M728">
        <v>264786959.32</v>
      </c>
      <c r="N728">
        <v>253399439.99</v>
      </c>
      <c r="O728">
        <v>11401313.73</v>
      </c>
      <c r="P728">
        <v>0</v>
      </c>
    </row>
    <row r="729" spans="1:16" ht="12.75">
      <c r="A729" t="s">
        <v>134</v>
      </c>
      <c r="B729" t="s">
        <v>1476</v>
      </c>
      <c r="C729" t="s">
        <v>1824</v>
      </c>
      <c r="D729" t="s">
        <v>1832</v>
      </c>
      <c r="E729" t="s">
        <v>1833</v>
      </c>
      <c r="F729" t="s">
        <v>1846</v>
      </c>
      <c r="G729" t="s">
        <v>1847</v>
      </c>
      <c r="H729">
        <v>0</v>
      </c>
      <c r="I729">
        <v>1347168.21</v>
      </c>
      <c r="J729">
        <v>1000000</v>
      </c>
      <c r="K729">
        <v>347168.21</v>
      </c>
      <c r="L729">
        <v>4684.74</v>
      </c>
      <c r="M729">
        <v>4533723.4</v>
      </c>
      <c r="N729">
        <v>4255285.35</v>
      </c>
      <c r="O729">
        <v>283122.79</v>
      </c>
      <c r="P729">
        <v>0</v>
      </c>
    </row>
    <row r="730" spans="1:16" ht="12.75">
      <c r="A730" t="s">
        <v>134</v>
      </c>
      <c r="B730" t="s">
        <v>1476</v>
      </c>
      <c r="C730" t="s">
        <v>1824</v>
      </c>
      <c r="D730" t="s">
        <v>1832</v>
      </c>
      <c r="E730" t="s">
        <v>1833</v>
      </c>
      <c r="F730" t="s">
        <v>1848</v>
      </c>
      <c r="G730" t="s">
        <v>1849</v>
      </c>
      <c r="H730">
        <v>0</v>
      </c>
      <c r="I730">
        <v>1124234.04</v>
      </c>
      <c r="J730">
        <v>11061.85</v>
      </c>
      <c r="K730">
        <v>1113172.19</v>
      </c>
      <c r="L730">
        <v>0</v>
      </c>
      <c r="M730">
        <v>7967252.86</v>
      </c>
      <c r="N730">
        <v>7967252.86</v>
      </c>
      <c r="O730">
        <v>0</v>
      </c>
      <c r="P730">
        <v>0</v>
      </c>
    </row>
    <row r="731" spans="1:16" ht="12.75">
      <c r="A731" t="s">
        <v>134</v>
      </c>
      <c r="B731" t="s">
        <v>1476</v>
      </c>
      <c r="C731" t="s">
        <v>1824</v>
      </c>
      <c r="D731" t="s">
        <v>1832</v>
      </c>
      <c r="E731" t="s">
        <v>1833</v>
      </c>
      <c r="F731" t="s">
        <v>1850</v>
      </c>
      <c r="G731" t="s">
        <v>1851</v>
      </c>
      <c r="H731">
        <v>0</v>
      </c>
      <c r="I731">
        <v>976920.26</v>
      </c>
      <c r="J731">
        <v>1000000</v>
      </c>
      <c r="K731">
        <v>-23079.74</v>
      </c>
      <c r="L731">
        <v>2802.24</v>
      </c>
      <c r="M731">
        <v>5718266.99</v>
      </c>
      <c r="N731">
        <v>5231938.73</v>
      </c>
      <c r="O731">
        <v>489130.5</v>
      </c>
      <c r="P731">
        <v>0</v>
      </c>
    </row>
    <row r="732" spans="1:16" ht="12.75">
      <c r="A732" t="s">
        <v>134</v>
      </c>
      <c r="B732" t="s">
        <v>1476</v>
      </c>
      <c r="C732" t="s">
        <v>1824</v>
      </c>
      <c r="D732" t="s">
        <v>1832</v>
      </c>
      <c r="E732" t="s">
        <v>1833</v>
      </c>
      <c r="F732" t="s">
        <v>1852</v>
      </c>
      <c r="G732" t="s">
        <v>1853</v>
      </c>
      <c r="H732">
        <v>0</v>
      </c>
      <c r="I732">
        <v>108901589.45</v>
      </c>
      <c r="J732">
        <v>125008000</v>
      </c>
      <c r="K732">
        <v>-16106410.55</v>
      </c>
      <c r="L732">
        <v>12503136.54</v>
      </c>
      <c r="M732">
        <v>429087336.31</v>
      </c>
      <c r="N732">
        <v>421262835.85</v>
      </c>
      <c r="O732">
        <v>20327637</v>
      </c>
      <c r="P732">
        <v>0</v>
      </c>
    </row>
    <row r="733" spans="1:16" ht="12.75">
      <c r="A733" t="s">
        <v>134</v>
      </c>
      <c r="B733" t="s">
        <v>1476</v>
      </c>
      <c r="C733" t="s">
        <v>1824</v>
      </c>
      <c r="D733" t="s">
        <v>1832</v>
      </c>
      <c r="E733" t="s">
        <v>1833</v>
      </c>
      <c r="F733" t="s">
        <v>1854</v>
      </c>
      <c r="G733" t="s">
        <v>1855</v>
      </c>
      <c r="H733">
        <v>0</v>
      </c>
      <c r="I733">
        <v>22743555.12</v>
      </c>
      <c r="J733">
        <v>26000000</v>
      </c>
      <c r="K733">
        <v>-3256444.88</v>
      </c>
      <c r="L733">
        <v>5562.87</v>
      </c>
      <c r="M733">
        <v>101795852.79</v>
      </c>
      <c r="N733">
        <v>93756836.56</v>
      </c>
      <c r="O733">
        <v>8044579.1</v>
      </c>
      <c r="P733">
        <v>0</v>
      </c>
    </row>
    <row r="734" spans="1:16" ht="12.75">
      <c r="A734" t="s">
        <v>134</v>
      </c>
      <c r="B734" t="s">
        <v>1476</v>
      </c>
      <c r="C734" t="s">
        <v>1824</v>
      </c>
      <c r="D734" t="s">
        <v>1832</v>
      </c>
      <c r="E734" t="s">
        <v>1833</v>
      </c>
      <c r="F734" t="s">
        <v>1856</v>
      </c>
      <c r="G734" t="s">
        <v>1857</v>
      </c>
      <c r="H734">
        <v>0</v>
      </c>
      <c r="I734">
        <v>0</v>
      </c>
      <c r="J734">
        <v>0</v>
      </c>
      <c r="K734">
        <v>0</v>
      </c>
      <c r="P734">
        <v>0</v>
      </c>
    </row>
    <row r="735" spans="1:16" ht="12.75">
      <c r="A735" t="s">
        <v>134</v>
      </c>
      <c r="B735" t="s">
        <v>1476</v>
      </c>
      <c r="C735" t="s">
        <v>1824</v>
      </c>
      <c r="D735" t="s">
        <v>1832</v>
      </c>
      <c r="E735" t="s">
        <v>1833</v>
      </c>
      <c r="F735" t="s">
        <v>1858</v>
      </c>
      <c r="G735" t="s">
        <v>1859</v>
      </c>
      <c r="H735">
        <v>0</v>
      </c>
      <c r="I735">
        <v>111853323.35</v>
      </c>
      <c r="J735">
        <v>106047881.43</v>
      </c>
      <c r="K735">
        <v>5805441.92</v>
      </c>
      <c r="L735">
        <v>2569557.79</v>
      </c>
      <c r="M735">
        <v>645831596.43</v>
      </c>
      <c r="N735">
        <v>627711067.94</v>
      </c>
      <c r="O735">
        <v>20690086.28</v>
      </c>
      <c r="P735">
        <v>0</v>
      </c>
    </row>
    <row r="736" spans="1:16" ht="12.75">
      <c r="A736" t="s">
        <v>134</v>
      </c>
      <c r="B736" t="s">
        <v>1476</v>
      </c>
      <c r="C736" t="s">
        <v>1824</v>
      </c>
      <c r="D736" t="s">
        <v>1832</v>
      </c>
      <c r="E736" t="s">
        <v>1833</v>
      </c>
      <c r="F736" t="s">
        <v>1860</v>
      </c>
      <c r="G736" t="s">
        <v>1861</v>
      </c>
      <c r="H736">
        <v>0</v>
      </c>
      <c r="I736">
        <v>8000</v>
      </c>
      <c r="J736">
        <v>12017.08</v>
      </c>
      <c r="K736">
        <v>-4017.08</v>
      </c>
      <c r="L736">
        <v>8757.22</v>
      </c>
      <c r="M736">
        <v>22659710.259999998</v>
      </c>
      <c r="N736">
        <v>22664450.4</v>
      </c>
      <c r="O736">
        <v>4017.08</v>
      </c>
      <c r="P736">
        <v>0</v>
      </c>
    </row>
    <row r="737" spans="1:16" ht="12.75">
      <c r="A737" t="s">
        <v>134</v>
      </c>
      <c r="B737" t="s">
        <v>1476</v>
      </c>
      <c r="C737" t="s">
        <v>1824</v>
      </c>
      <c r="D737" t="s">
        <v>1832</v>
      </c>
      <c r="E737" t="s">
        <v>1833</v>
      </c>
      <c r="F737" t="s">
        <v>1862</v>
      </c>
      <c r="G737" t="s">
        <v>1863</v>
      </c>
      <c r="H737">
        <v>0</v>
      </c>
      <c r="I737">
        <v>1225381.65</v>
      </c>
      <c r="J737">
        <v>1000000</v>
      </c>
      <c r="K737">
        <v>225381.65</v>
      </c>
      <c r="L737">
        <v>3548.26</v>
      </c>
      <c r="M737">
        <v>4705332.96</v>
      </c>
      <c r="N737">
        <v>4667139.87</v>
      </c>
      <c r="O737">
        <v>41741.35</v>
      </c>
      <c r="P737">
        <v>0</v>
      </c>
    </row>
    <row r="738" spans="1:16" ht="12.75">
      <c r="A738" t="s">
        <v>134</v>
      </c>
      <c r="B738" t="s">
        <v>1476</v>
      </c>
      <c r="C738" t="s">
        <v>1824</v>
      </c>
      <c r="D738" t="s">
        <v>1832</v>
      </c>
      <c r="E738" t="s">
        <v>1833</v>
      </c>
      <c r="F738" t="s">
        <v>1864</v>
      </c>
      <c r="G738" t="s">
        <v>1865</v>
      </c>
      <c r="H738">
        <v>0</v>
      </c>
      <c r="I738">
        <v>69487850.77</v>
      </c>
      <c r="J738">
        <v>77000000</v>
      </c>
      <c r="K738">
        <v>-7512149.23</v>
      </c>
      <c r="L738">
        <v>24797.68</v>
      </c>
      <c r="M738">
        <v>282783999.83</v>
      </c>
      <c r="N738">
        <v>272567467.12</v>
      </c>
      <c r="O738">
        <v>10241330.39</v>
      </c>
      <c r="P738">
        <v>0</v>
      </c>
    </row>
    <row r="739" spans="1:16" ht="12.75">
      <c r="A739" t="s">
        <v>134</v>
      </c>
      <c r="B739" t="s">
        <v>1476</v>
      </c>
      <c r="C739" t="s">
        <v>1824</v>
      </c>
      <c r="D739" t="s">
        <v>1866</v>
      </c>
      <c r="E739" t="s">
        <v>1867</v>
      </c>
      <c r="F739" t="s">
        <v>1867</v>
      </c>
      <c r="G739" t="s">
        <v>1868</v>
      </c>
      <c r="H739">
        <v>0</v>
      </c>
      <c r="I739">
        <v>-63499.41</v>
      </c>
      <c r="J739">
        <v>0</v>
      </c>
      <c r="K739">
        <v>-63499.41</v>
      </c>
      <c r="L739">
        <v>402634.82</v>
      </c>
      <c r="M739">
        <v>-92411.34</v>
      </c>
      <c r="N739">
        <v>0</v>
      </c>
      <c r="O739">
        <v>310223.48</v>
      </c>
      <c r="P739">
        <v>0</v>
      </c>
    </row>
    <row r="740" spans="1:16" ht="12.75">
      <c r="A740" t="s">
        <v>134</v>
      </c>
      <c r="B740" t="s">
        <v>1476</v>
      </c>
      <c r="C740" t="s">
        <v>1824</v>
      </c>
      <c r="D740" t="s">
        <v>1866</v>
      </c>
      <c r="E740" t="s">
        <v>1869</v>
      </c>
      <c r="F740" t="s">
        <v>1869</v>
      </c>
      <c r="G740" t="s">
        <v>1870</v>
      </c>
      <c r="H740">
        <v>0</v>
      </c>
      <c r="I740">
        <v>102330.74</v>
      </c>
      <c r="J740">
        <v>0</v>
      </c>
      <c r="K740">
        <v>102330.74</v>
      </c>
      <c r="L740">
        <v>598.37</v>
      </c>
      <c r="M740">
        <v>112389</v>
      </c>
      <c r="N740">
        <v>0</v>
      </c>
      <c r="O740">
        <v>112987.37</v>
      </c>
      <c r="P740">
        <v>0</v>
      </c>
    </row>
    <row r="741" spans="1:16" ht="12.75">
      <c r="A741" t="s">
        <v>134</v>
      </c>
      <c r="B741" t="s">
        <v>1476</v>
      </c>
      <c r="C741" t="s">
        <v>1824</v>
      </c>
      <c r="D741" t="s">
        <v>1866</v>
      </c>
      <c r="E741" t="s">
        <v>1871</v>
      </c>
      <c r="F741" t="s">
        <v>1871</v>
      </c>
      <c r="G741" t="s">
        <v>1872</v>
      </c>
      <c r="H741">
        <v>0</v>
      </c>
      <c r="I741">
        <v>153078.47</v>
      </c>
      <c r="J741">
        <v>49374.3</v>
      </c>
      <c r="K741">
        <v>103704.17</v>
      </c>
      <c r="L741">
        <v>136801.21</v>
      </c>
      <c r="M741">
        <v>913600.04</v>
      </c>
      <c r="N741">
        <v>1043722.7</v>
      </c>
      <c r="O741">
        <v>6678.55</v>
      </c>
      <c r="P741">
        <v>0</v>
      </c>
    </row>
    <row r="742" spans="1:16" ht="12.75">
      <c r="A742" t="s">
        <v>134</v>
      </c>
      <c r="B742" t="s">
        <v>1476</v>
      </c>
      <c r="C742" t="s">
        <v>1824</v>
      </c>
      <c r="D742" t="s">
        <v>1873</v>
      </c>
      <c r="E742" t="s">
        <v>1874</v>
      </c>
      <c r="F742" t="s">
        <v>1874</v>
      </c>
      <c r="G742" t="s">
        <v>1875</v>
      </c>
      <c r="H742">
        <v>0</v>
      </c>
      <c r="I742">
        <v>21591.92</v>
      </c>
      <c r="J742">
        <v>0</v>
      </c>
      <c r="K742">
        <v>21591.92</v>
      </c>
      <c r="L742">
        <v>268042.64</v>
      </c>
      <c r="M742">
        <v>-37771.6</v>
      </c>
      <c r="N742">
        <v>0</v>
      </c>
      <c r="O742">
        <v>230271.04</v>
      </c>
      <c r="P742">
        <v>0</v>
      </c>
    </row>
    <row r="743" spans="1:16" ht="12.75">
      <c r="A743" t="s">
        <v>134</v>
      </c>
      <c r="B743" t="s">
        <v>1476</v>
      </c>
      <c r="C743" t="s">
        <v>1824</v>
      </c>
      <c r="D743" t="s">
        <v>1873</v>
      </c>
      <c r="E743" t="s">
        <v>1876</v>
      </c>
      <c r="F743" t="s">
        <v>1876</v>
      </c>
      <c r="G743" t="s">
        <v>1877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2571395.92</v>
      </c>
      <c r="N743">
        <v>2571395.92</v>
      </c>
      <c r="O743">
        <v>0</v>
      </c>
      <c r="P743">
        <v>0</v>
      </c>
    </row>
    <row r="744" spans="1:16" ht="12.75">
      <c r="A744" t="s">
        <v>134</v>
      </c>
      <c r="B744" t="s">
        <v>1476</v>
      </c>
      <c r="C744" t="s">
        <v>1878</v>
      </c>
      <c r="D744" t="s">
        <v>1879</v>
      </c>
      <c r="E744" t="s">
        <v>1880</v>
      </c>
      <c r="F744" t="s">
        <v>1880</v>
      </c>
      <c r="G744" t="s">
        <v>1881</v>
      </c>
      <c r="H744">
        <v>0</v>
      </c>
      <c r="I744">
        <v>0</v>
      </c>
      <c r="J744">
        <v>0</v>
      </c>
      <c r="K744">
        <v>0</v>
      </c>
      <c r="L744">
        <v>-94028846.2</v>
      </c>
      <c r="M744">
        <v>0</v>
      </c>
      <c r="N744">
        <v>1656443.38</v>
      </c>
      <c r="O744">
        <v>-95685289.58</v>
      </c>
      <c r="P744">
        <v>0</v>
      </c>
    </row>
    <row r="745" spans="1:16" ht="12.75">
      <c r="A745" t="s">
        <v>134</v>
      </c>
      <c r="B745" t="s">
        <v>1882</v>
      </c>
      <c r="C745" t="s">
        <v>1883</v>
      </c>
      <c r="D745" t="s">
        <v>1884</v>
      </c>
      <c r="E745" t="s">
        <v>1885</v>
      </c>
      <c r="F745" t="s">
        <v>1886</v>
      </c>
      <c r="G745" t="s">
        <v>1887</v>
      </c>
      <c r="H745">
        <v>0</v>
      </c>
      <c r="I745">
        <v>236199.54</v>
      </c>
      <c r="J745">
        <v>0</v>
      </c>
      <c r="K745">
        <v>236199.54</v>
      </c>
      <c r="L745">
        <v>0</v>
      </c>
      <c r="M745">
        <v>947570.21</v>
      </c>
      <c r="N745">
        <v>0</v>
      </c>
      <c r="O745">
        <v>947570.21</v>
      </c>
      <c r="P745">
        <v>19</v>
      </c>
    </row>
    <row r="746" spans="1:16" ht="12.75">
      <c r="A746" t="s">
        <v>134</v>
      </c>
      <c r="B746" t="s">
        <v>1882</v>
      </c>
      <c r="C746" t="s">
        <v>1883</v>
      </c>
      <c r="D746" t="s">
        <v>1884</v>
      </c>
      <c r="E746" t="s">
        <v>1885</v>
      </c>
      <c r="F746" t="s">
        <v>1888</v>
      </c>
      <c r="G746" t="s">
        <v>1889</v>
      </c>
      <c r="H746">
        <v>0</v>
      </c>
      <c r="I746">
        <v>144936.2</v>
      </c>
      <c r="J746">
        <v>0</v>
      </c>
      <c r="K746">
        <v>144936.2</v>
      </c>
      <c r="L746">
        <v>0</v>
      </c>
      <c r="M746">
        <v>640295.2</v>
      </c>
      <c r="N746">
        <v>0</v>
      </c>
      <c r="O746">
        <v>640295.2</v>
      </c>
      <c r="P746">
        <v>19</v>
      </c>
    </row>
    <row r="747" spans="1:16" ht="12.75">
      <c r="A747" t="s">
        <v>134</v>
      </c>
      <c r="B747" t="s">
        <v>1882</v>
      </c>
      <c r="C747" t="s">
        <v>1883</v>
      </c>
      <c r="D747" t="s">
        <v>1884</v>
      </c>
      <c r="E747" t="s">
        <v>1885</v>
      </c>
      <c r="F747" t="s">
        <v>1890</v>
      </c>
      <c r="G747" t="s">
        <v>1891</v>
      </c>
      <c r="H747">
        <v>0</v>
      </c>
      <c r="I747">
        <v>18200.75</v>
      </c>
      <c r="J747">
        <v>0</v>
      </c>
      <c r="K747">
        <v>18200.75</v>
      </c>
      <c r="L747">
        <v>0</v>
      </c>
      <c r="M747">
        <v>101779.35</v>
      </c>
      <c r="N747">
        <v>0</v>
      </c>
      <c r="O747">
        <v>101779.35</v>
      </c>
      <c r="P747">
        <v>19</v>
      </c>
    </row>
    <row r="748" spans="1:16" ht="12.75">
      <c r="A748" t="s">
        <v>134</v>
      </c>
      <c r="B748" t="s">
        <v>1882</v>
      </c>
      <c r="C748" t="s">
        <v>1883</v>
      </c>
      <c r="D748" t="s">
        <v>1884</v>
      </c>
      <c r="E748" t="s">
        <v>1885</v>
      </c>
      <c r="F748" t="s">
        <v>1892</v>
      </c>
      <c r="G748" t="s">
        <v>1893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19</v>
      </c>
    </row>
    <row r="749" spans="1:16" ht="12.75">
      <c r="A749" t="s">
        <v>134</v>
      </c>
      <c r="B749" t="s">
        <v>1882</v>
      </c>
      <c r="C749" t="s">
        <v>1894</v>
      </c>
      <c r="D749" t="s">
        <v>1895</v>
      </c>
      <c r="E749" t="s">
        <v>1896</v>
      </c>
      <c r="F749" t="s">
        <v>1896</v>
      </c>
      <c r="G749" t="s">
        <v>1897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21</v>
      </c>
    </row>
    <row r="750" spans="1:16" ht="12.75">
      <c r="A750" t="s">
        <v>134</v>
      </c>
      <c r="B750" t="s">
        <v>1882</v>
      </c>
      <c r="C750" t="s">
        <v>1894</v>
      </c>
      <c r="D750" t="s">
        <v>1898</v>
      </c>
      <c r="E750" t="s">
        <v>1899</v>
      </c>
      <c r="F750" t="s">
        <v>1899</v>
      </c>
      <c r="G750" t="s">
        <v>1900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21</v>
      </c>
    </row>
    <row r="751" spans="1:16" ht="12.75">
      <c r="A751" t="s">
        <v>134</v>
      </c>
      <c r="B751" t="s">
        <v>1882</v>
      </c>
      <c r="C751" t="s">
        <v>1894</v>
      </c>
      <c r="D751" t="s">
        <v>1898</v>
      </c>
      <c r="E751" t="s">
        <v>1901</v>
      </c>
      <c r="F751" t="s">
        <v>1901</v>
      </c>
      <c r="G751" t="s">
        <v>1902</v>
      </c>
      <c r="H751">
        <v>0</v>
      </c>
      <c r="I751">
        <v>185173.77</v>
      </c>
      <c r="J751">
        <v>0</v>
      </c>
      <c r="K751">
        <v>185173.77</v>
      </c>
      <c r="L751">
        <v>0</v>
      </c>
      <c r="M751">
        <v>458855.58</v>
      </c>
      <c r="N751">
        <v>0</v>
      </c>
      <c r="O751">
        <v>458855.58</v>
      </c>
      <c r="P751">
        <v>21</v>
      </c>
    </row>
    <row r="752" spans="1:16" ht="12.75">
      <c r="A752" t="s">
        <v>134</v>
      </c>
      <c r="B752" t="s">
        <v>1882</v>
      </c>
      <c r="C752" t="s">
        <v>1894</v>
      </c>
      <c r="D752" t="s">
        <v>1898</v>
      </c>
      <c r="E752" t="s">
        <v>1903</v>
      </c>
      <c r="F752" t="s">
        <v>1903</v>
      </c>
      <c r="G752" t="s">
        <v>1904</v>
      </c>
      <c r="H752">
        <v>0</v>
      </c>
      <c r="I752">
        <v>8445.09</v>
      </c>
      <c r="J752">
        <v>0</v>
      </c>
      <c r="K752">
        <v>8445.09</v>
      </c>
      <c r="L752">
        <v>0</v>
      </c>
      <c r="M752">
        <v>58767.44</v>
      </c>
      <c r="N752">
        <v>0</v>
      </c>
      <c r="O752">
        <v>58767.44</v>
      </c>
      <c r="P752">
        <v>21</v>
      </c>
    </row>
    <row r="753" spans="1:16" ht="12.75">
      <c r="A753" t="s">
        <v>134</v>
      </c>
      <c r="B753" t="s">
        <v>1882</v>
      </c>
      <c r="C753" t="s">
        <v>1894</v>
      </c>
      <c r="D753" t="s">
        <v>1898</v>
      </c>
      <c r="E753" t="s">
        <v>1905</v>
      </c>
      <c r="F753" t="s">
        <v>1906</v>
      </c>
      <c r="G753" t="s">
        <v>1907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9961.3</v>
      </c>
      <c r="N753">
        <v>0</v>
      </c>
      <c r="O753">
        <v>9961.3</v>
      </c>
      <c r="P753">
        <v>21</v>
      </c>
    </row>
    <row r="754" spans="1:16" ht="12.75">
      <c r="A754" t="s">
        <v>134</v>
      </c>
      <c r="B754" t="s">
        <v>1882</v>
      </c>
      <c r="C754" t="s">
        <v>1894</v>
      </c>
      <c r="D754" t="s">
        <v>1898</v>
      </c>
      <c r="E754" t="s">
        <v>1905</v>
      </c>
      <c r="F754" t="s">
        <v>1908</v>
      </c>
      <c r="G754" t="s">
        <v>1909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21</v>
      </c>
    </row>
    <row r="755" spans="1:16" ht="12.75">
      <c r="A755" t="s">
        <v>134</v>
      </c>
      <c r="B755" t="s">
        <v>1882</v>
      </c>
      <c r="C755" t="s">
        <v>1894</v>
      </c>
      <c r="D755" t="s">
        <v>1898</v>
      </c>
      <c r="E755" t="s">
        <v>1910</v>
      </c>
      <c r="F755" t="s">
        <v>1911</v>
      </c>
      <c r="G755" t="s">
        <v>1912</v>
      </c>
      <c r="H755">
        <v>0</v>
      </c>
      <c r="I755">
        <v>28352.78</v>
      </c>
      <c r="J755">
        <v>0</v>
      </c>
      <c r="K755">
        <v>28352.78</v>
      </c>
      <c r="L755">
        <v>0</v>
      </c>
      <c r="M755">
        <v>127801.13</v>
      </c>
      <c r="N755">
        <v>0</v>
      </c>
      <c r="O755">
        <v>127801.13</v>
      </c>
      <c r="P755">
        <v>21</v>
      </c>
    </row>
    <row r="756" spans="1:16" ht="12.75">
      <c r="A756" t="s">
        <v>134</v>
      </c>
      <c r="B756" t="s">
        <v>1882</v>
      </c>
      <c r="C756" t="s">
        <v>1894</v>
      </c>
      <c r="D756" t="s">
        <v>1898</v>
      </c>
      <c r="E756" t="s">
        <v>1910</v>
      </c>
      <c r="F756" t="s">
        <v>1913</v>
      </c>
      <c r="G756" t="s">
        <v>1914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21</v>
      </c>
    </row>
    <row r="757" spans="1:16" ht="12.75">
      <c r="A757" t="s">
        <v>134</v>
      </c>
      <c r="B757" t="s">
        <v>1882</v>
      </c>
      <c r="C757" t="s">
        <v>1894</v>
      </c>
      <c r="D757" t="s">
        <v>1898</v>
      </c>
      <c r="E757" t="s">
        <v>1915</v>
      </c>
      <c r="F757" t="s">
        <v>1916</v>
      </c>
      <c r="G757" t="s">
        <v>1917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21</v>
      </c>
    </row>
    <row r="758" spans="1:16" ht="12.75">
      <c r="A758" t="s">
        <v>134</v>
      </c>
      <c r="B758" t="s">
        <v>1882</v>
      </c>
      <c r="C758" t="s">
        <v>1894</v>
      </c>
      <c r="D758" t="s">
        <v>1898</v>
      </c>
      <c r="E758" t="s">
        <v>1915</v>
      </c>
      <c r="F758" t="s">
        <v>1918</v>
      </c>
      <c r="G758" t="s">
        <v>1919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21</v>
      </c>
    </row>
    <row r="759" spans="1:16" ht="12.75">
      <c r="A759" t="s">
        <v>134</v>
      </c>
      <c r="B759" t="s">
        <v>1882</v>
      </c>
      <c r="C759" t="s">
        <v>1894</v>
      </c>
      <c r="D759" t="s">
        <v>1898</v>
      </c>
      <c r="E759" t="s">
        <v>1920</v>
      </c>
      <c r="F759" t="s">
        <v>1920</v>
      </c>
      <c r="G759" t="s">
        <v>1921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21</v>
      </c>
    </row>
    <row r="760" spans="1:16" ht="12.75">
      <c r="A760" t="s">
        <v>134</v>
      </c>
      <c r="B760" t="s">
        <v>1882</v>
      </c>
      <c r="C760" t="s">
        <v>1894</v>
      </c>
      <c r="D760" t="s">
        <v>1898</v>
      </c>
      <c r="E760" t="s">
        <v>1922</v>
      </c>
      <c r="F760" t="s">
        <v>1922</v>
      </c>
      <c r="G760" t="s">
        <v>1923</v>
      </c>
      <c r="H760">
        <v>0</v>
      </c>
      <c r="I760">
        <v>217088.67</v>
      </c>
      <c r="J760">
        <v>0</v>
      </c>
      <c r="K760">
        <v>217088.67</v>
      </c>
      <c r="L760">
        <v>0</v>
      </c>
      <c r="M760">
        <v>2054849.73</v>
      </c>
      <c r="N760">
        <v>0</v>
      </c>
      <c r="O760">
        <v>2054849.73</v>
      </c>
      <c r="P760">
        <v>21</v>
      </c>
    </row>
    <row r="761" spans="1:16" ht="12.75">
      <c r="A761" t="s">
        <v>134</v>
      </c>
      <c r="B761" t="s">
        <v>1882</v>
      </c>
      <c r="C761" t="s">
        <v>1894</v>
      </c>
      <c r="D761" t="s">
        <v>1924</v>
      </c>
      <c r="E761" t="s">
        <v>1925</v>
      </c>
      <c r="F761" t="s">
        <v>1926</v>
      </c>
      <c r="G761" t="s">
        <v>1927</v>
      </c>
      <c r="H761">
        <v>0</v>
      </c>
      <c r="I761">
        <v>13057.6</v>
      </c>
      <c r="J761">
        <v>0</v>
      </c>
      <c r="K761">
        <v>13057.6</v>
      </c>
      <c r="L761">
        <v>0</v>
      </c>
      <c r="M761">
        <v>255952.27</v>
      </c>
      <c r="N761">
        <v>0</v>
      </c>
      <c r="O761">
        <v>255952.27</v>
      </c>
      <c r="P761">
        <v>21</v>
      </c>
    </row>
    <row r="762" spans="1:16" ht="12.75">
      <c r="A762" t="s">
        <v>134</v>
      </c>
      <c r="B762" t="s">
        <v>1882</v>
      </c>
      <c r="C762" t="s">
        <v>1894</v>
      </c>
      <c r="D762" t="s">
        <v>1924</v>
      </c>
      <c r="E762" t="s">
        <v>1925</v>
      </c>
      <c r="F762" t="s">
        <v>1928</v>
      </c>
      <c r="G762" t="s">
        <v>1929</v>
      </c>
      <c r="H762">
        <v>0</v>
      </c>
      <c r="I762">
        <v>308414.62</v>
      </c>
      <c r="J762">
        <v>0</v>
      </c>
      <c r="K762">
        <v>308414.62</v>
      </c>
      <c r="L762">
        <v>0</v>
      </c>
      <c r="M762">
        <v>2362541.55</v>
      </c>
      <c r="N762">
        <v>0</v>
      </c>
      <c r="O762">
        <v>2362541.55</v>
      </c>
      <c r="P762">
        <v>21</v>
      </c>
    </row>
    <row r="763" spans="1:16" ht="12.75">
      <c r="A763" t="s">
        <v>134</v>
      </c>
      <c r="B763" t="s">
        <v>1882</v>
      </c>
      <c r="C763" t="s">
        <v>1894</v>
      </c>
      <c r="D763" t="s">
        <v>1924</v>
      </c>
      <c r="E763" t="s">
        <v>1925</v>
      </c>
      <c r="F763" t="s">
        <v>1930</v>
      </c>
      <c r="G763" t="s">
        <v>1931</v>
      </c>
      <c r="H763">
        <v>0</v>
      </c>
      <c r="I763">
        <v>309416.22</v>
      </c>
      <c r="J763">
        <v>0</v>
      </c>
      <c r="K763">
        <v>309416.22</v>
      </c>
      <c r="L763">
        <v>0</v>
      </c>
      <c r="M763">
        <v>2116300.17</v>
      </c>
      <c r="N763">
        <v>0</v>
      </c>
      <c r="O763">
        <v>2116300.17</v>
      </c>
      <c r="P763">
        <v>21</v>
      </c>
    </row>
    <row r="764" spans="1:16" ht="12.75">
      <c r="A764" t="s">
        <v>134</v>
      </c>
      <c r="B764" t="s">
        <v>1882</v>
      </c>
      <c r="C764" t="s">
        <v>1894</v>
      </c>
      <c r="D764" t="s">
        <v>1924</v>
      </c>
      <c r="E764" t="s">
        <v>1925</v>
      </c>
      <c r="F764" t="s">
        <v>1932</v>
      </c>
      <c r="G764" t="s">
        <v>1933</v>
      </c>
      <c r="H764">
        <v>0</v>
      </c>
      <c r="I764">
        <v>172596.05</v>
      </c>
      <c r="J764">
        <v>0</v>
      </c>
      <c r="K764">
        <v>172596.05</v>
      </c>
      <c r="L764">
        <v>0</v>
      </c>
      <c r="M764">
        <v>499863.9</v>
      </c>
      <c r="N764">
        <v>0</v>
      </c>
      <c r="O764">
        <v>499863.9</v>
      </c>
      <c r="P764">
        <v>21</v>
      </c>
    </row>
    <row r="765" spans="1:16" ht="12.75">
      <c r="A765" t="s">
        <v>134</v>
      </c>
      <c r="B765" t="s">
        <v>1882</v>
      </c>
      <c r="C765" t="s">
        <v>1894</v>
      </c>
      <c r="D765" t="s">
        <v>1924</v>
      </c>
      <c r="E765" t="s">
        <v>1925</v>
      </c>
      <c r="F765" t="s">
        <v>1934</v>
      </c>
      <c r="G765" t="s">
        <v>1935</v>
      </c>
      <c r="H765">
        <v>0</v>
      </c>
      <c r="I765">
        <v>36303.91</v>
      </c>
      <c r="J765">
        <v>0</v>
      </c>
      <c r="K765">
        <v>36303.91</v>
      </c>
      <c r="L765">
        <v>0</v>
      </c>
      <c r="M765">
        <v>251831.82</v>
      </c>
      <c r="N765">
        <v>0</v>
      </c>
      <c r="O765">
        <v>251831.82</v>
      </c>
      <c r="P765">
        <v>21</v>
      </c>
    </row>
    <row r="766" spans="1:16" ht="12.75">
      <c r="A766" t="s">
        <v>134</v>
      </c>
      <c r="B766" t="s">
        <v>1882</v>
      </c>
      <c r="C766" t="s">
        <v>1894</v>
      </c>
      <c r="D766" t="s">
        <v>1924</v>
      </c>
      <c r="E766" t="s">
        <v>1925</v>
      </c>
      <c r="F766" t="s">
        <v>1936</v>
      </c>
      <c r="G766" t="s">
        <v>1937</v>
      </c>
      <c r="H766">
        <v>0</v>
      </c>
      <c r="I766">
        <v>2990.97</v>
      </c>
      <c r="J766">
        <v>0</v>
      </c>
      <c r="K766">
        <v>2990.97</v>
      </c>
      <c r="L766">
        <v>0</v>
      </c>
      <c r="M766">
        <v>187871.03</v>
      </c>
      <c r="N766">
        <v>0</v>
      </c>
      <c r="O766">
        <v>187871.03</v>
      </c>
      <c r="P766">
        <v>21</v>
      </c>
    </row>
    <row r="767" spans="1:16" ht="12.75">
      <c r="A767" t="s">
        <v>134</v>
      </c>
      <c r="B767" t="s">
        <v>1882</v>
      </c>
      <c r="C767" t="s">
        <v>1894</v>
      </c>
      <c r="D767" t="s">
        <v>1924</v>
      </c>
      <c r="E767" t="s">
        <v>1925</v>
      </c>
      <c r="F767" t="s">
        <v>1938</v>
      </c>
      <c r="G767" t="s">
        <v>1939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21</v>
      </c>
    </row>
    <row r="768" spans="1:16" ht="12.75">
      <c r="A768" t="s">
        <v>134</v>
      </c>
      <c r="B768" t="s">
        <v>1882</v>
      </c>
      <c r="C768" t="s">
        <v>1894</v>
      </c>
      <c r="D768" t="s">
        <v>1924</v>
      </c>
      <c r="E768" t="s">
        <v>1925</v>
      </c>
      <c r="F768" t="s">
        <v>1940</v>
      </c>
      <c r="G768" t="s">
        <v>1941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21</v>
      </c>
    </row>
    <row r="769" spans="1:16" ht="12.75">
      <c r="A769" t="s">
        <v>134</v>
      </c>
      <c r="B769" t="s">
        <v>1882</v>
      </c>
      <c r="C769" t="s">
        <v>1894</v>
      </c>
      <c r="D769" t="s">
        <v>1924</v>
      </c>
      <c r="E769" t="s">
        <v>1925</v>
      </c>
      <c r="F769" t="s">
        <v>1942</v>
      </c>
      <c r="G769" t="s">
        <v>1943</v>
      </c>
      <c r="H769">
        <v>0</v>
      </c>
      <c r="I769">
        <v>10552.72</v>
      </c>
      <c r="J769">
        <v>0</v>
      </c>
      <c r="K769">
        <v>10552.72</v>
      </c>
      <c r="L769">
        <v>0</v>
      </c>
      <c r="M769">
        <v>77200.58</v>
      </c>
      <c r="N769">
        <v>0</v>
      </c>
      <c r="O769">
        <v>77200.58</v>
      </c>
      <c r="P769">
        <v>21</v>
      </c>
    </row>
    <row r="770" spans="1:16" ht="12.75">
      <c r="A770" t="s">
        <v>134</v>
      </c>
      <c r="B770" t="s">
        <v>1882</v>
      </c>
      <c r="C770" t="s">
        <v>1894</v>
      </c>
      <c r="D770" t="s">
        <v>1924</v>
      </c>
      <c r="E770" t="s">
        <v>1944</v>
      </c>
      <c r="F770" t="s">
        <v>1944</v>
      </c>
      <c r="G770" t="s">
        <v>1945</v>
      </c>
      <c r="H770">
        <v>0</v>
      </c>
      <c r="I770">
        <v>8695442.82</v>
      </c>
      <c r="J770">
        <v>0</v>
      </c>
      <c r="K770">
        <v>8695442.82</v>
      </c>
      <c r="L770">
        <v>0</v>
      </c>
      <c r="M770">
        <v>55997669.9</v>
      </c>
      <c r="N770">
        <v>0</v>
      </c>
      <c r="O770">
        <v>55997669.9</v>
      </c>
      <c r="P770">
        <v>21</v>
      </c>
    </row>
    <row r="771" spans="1:16" ht="12.75">
      <c r="A771" t="s">
        <v>134</v>
      </c>
      <c r="B771" t="s">
        <v>1882</v>
      </c>
      <c r="C771" t="s">
        <v>1894</v>
      </c>
      <c r="D771" t="s">
        <v>1924</v>
      </c>
      <c r="E771" t="s">
        <v>1946</v>
      </c>
      <c r="F771" t="s">
        <v>1947</v>
      </c>
      <c r="G771" t="s">
        <v>1948</v>
      </c>
      <c r="H771">
        <v>0</v>
      </c>
      <c r="I771">
        <v>145236.67</v>
      </c>
      <c r="J771">
        <v>0</v>
      </c>
      <c r="K771">
        <v>145236.67</v>
      </c>
      <c r="L771">
        <v>0</v>
      </c>
      <c r="M771">
        <v>1117205.12</v>
      </c>
      <c r="N771">
        <v>0</v>
      </c>
      <c r="O771">
        <v>1117205.12</v>
      </c>
      <c r="P771">
        <v>21</v>
      </c>
    </row>
    <row r="772" spans="1:16" ht="12.75">
      <c r="A772" t="s">
        <v>134</v>
      </c>
      <c r="B772" t="s">
        <v>1882</v>
      </c>
      <c r="C772" t="s">
        <v>1894</v>
      </c>
      <c r="D772" t="s">
        <v>1924</v>
      </c>
      <c r="E772" t="s">
        <v>1946</v>
      </c>
      <c r="F772" t="s">
        <v>1949</v>
      </c>
      <c r="G772" t="s">
        <v>1950</v>
      </c>
      <c r="H772">
        <v>0</v>
      </c>
      <c r="I772">
        <v>633181.29</v>
      </c>
      <c r="J772">
        <v>0</v>
      </c>
      <c r="K772">
        <v>633181.29</v>
      </c>
      <c r="L772">
        <v>0</v>
      </c>
      <c r="M772">
        <v>5080029.16</v>
      </c>
      <c r="N772">
        <v>0</v>
      </c>
      <c r="O772">
        <v>5080029.16</v>
      </c>
      <c r="P772">
        <v>21</v>
      </c>
    </row>
    <row r="773" spans="1:16" ht="12.75">
      <c r="A773" t="s">
        <v>134</v>
      </c>
      <c r="B773" t="s">
        <v>1882</v>
      </c>
      <c r="C773" t="s">
        <v>1894</v>
      </c>
      <c r="D773" t="s">
        <v>1924</v>
      </c>
      <c r="E773" t="s">
        <v>1946</v>
      </c>
      <c r="F773" t="s">
        <v>1951</v>
      </c>
      <c r="G773" t="s">
        <v>1952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21</v>
      </c>
    </row>
    <row r="774" spans="1:16" ht="12.75">
      <c r="A774" t="s">
        <v>134</v>
      </c>
      <c r="B774" t="s">
        <v>1882</v>
      </c>
      <c r="C774" t="s">
        <v>1894</v>
      </c>
      <c r="D774" t="s">
        <v>1924</v>
      </c>
      <c r="E774" t="s">
        <v>1946</v>
      </c>
      <c r="F774" t="s">
        <v>1953</v>
      </c>
      <c r="G774" t="s">
        <v>1954</v>
      </c>
      <c r="H774">
        <v>0</v>
      </c>
      <c r="I774">
        <v>190026.37</v>
      </c>
      <c r="J774">
        <v>0</v>
      </c>
      <c r="K774">
        <v>190026.37</v>
      </c>
      <c r="L774">
        <v>0</v>
      </c>
      <c r="M774">
        <v>1759808.7</v>
      </c>
      <c r="N774">
        <v>0</v>
      </c>
      <c r="O774">
        <v>1759808.7</v>
      </c>
      <c r="P774">
        <v>21</v>
      </c>
    </row>
    <row r="775" spans="1:16" ht="12.75">
      <c r="A775" t="s">
        <v>134</v>
      </c>
      <c r="B775" t="s">
        <v>1882</v>
      </c>
      <c r="C775" t="s">
        <v>1894</v>
      </c>
      <c r="D775" t="s">
        <v>1924</v>
      </c>
      <c r="E775" t="s">
        <v>1946</v>
      </c>
      <c r="F775" t="s">
        <v>1955</v>
      </c>
      <c r="G775" t="s">
        <v>1956</v>
      </c>
      <c r="H775">
        <v>0</v>
      </c>
      <c r="I775">
        <v>13545.65</v>
      </c>
      <c r="J775">
        <v>0</v>
      </c>
      <c r="K775">
        <v>13545.65</v>
      </c>
      <c r="L775">
        <v>0</v>
      </c>
      <c r="M775">
        <v>361588.45</v>
      </c>
      <c r="N775">
        <v>0</v>
      </c>
      <c r="O775">
        <v>361588.45</v>
      </c>
      <c r="P775">
        <v>21</v>
      </c>
    </row>
    <row r="776" spans="1:16" ht="12.75">
      <c r="A776" t="s">
        <v>134</v>
      </c>
      <c r="B776" t="s">
        <v>1882</v>
      </c>
      <c r="C776" t="s">
        <v>1894</v>
      </c>
      <c r="D776" t="s">
        <v>1924</v>
      </c>
      <c r="E776" t="s">
        <v>1946</v>
      </c>
      <c r="F776" t="s">
        <v>1957</v>
      </c>
      <c r="G776" t="s">
        <v>1958</v>
      </c>
      <c r="H776">
        <v>0</v>
      </c>
      <c r="I776">
        <v>11241309.11</v>
      </c>
      <c r="J776">
        <v>0</v>
      </c>
      <c r="K776">
        <v>11241309.11</v>
      </c>
      <c r="L776">
        <v>0</v>
      </c>
      <c r="M776">
        <v>65781719.82</v>
      </c>
      <c r="N776">
        <v>0</v>
      </c>
      <c r="O776">
        <v>65781719.82</v>
      </c>
      <c r="P776">
        <v>21</v>
      </c>
    </row>
    <row r="777" spans="1:16" ht="12.75">
      <c r="A777" t="s">
        <v>134</v>
      </c>
      <c r="B777" t="s">
        <v>1882</v>
      </c>
      <c r="C777" t="s">
        <v>1894</v>
      </c>
      <c r="D777" t="s">
        <v>1924</v>
      </c>
      <c r="E777" t="s">
        <v>1946</v>
      </c>
      <c r="F777" t="s">
        <v>1959</v>
      </c>
      <c r="G777" t="s">
        <v>1960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21</v>
      </c>
    </row>
    <row r="778" spans="1:16" ht="12.75">
      <c r="A778" t="s">
        <v>134</v>
      </c>
      <c r="B778" t="s">
        <v>1882</v>
      </c>
      <c r="C778" t="s">
        <v>1894</v>
      </c>
      <c r="D778" t="s">
        <v>1924</v>
      </c>
      <c r="E778" t="s">
        <v>1946</v>
      </c>
      <c r="F778" t="s">
        <v>1961</v>
      </c>
      <c r="G778" t="s">
        <v>1962</v>
      </c>
      <c r="H778">
        <v>0</v>
      </c>
      <c r="I778">
        <v>172886.92</v>
      </c>
      <c r="J778">
        <v>0</v>
      </c>
      <c r="K778">
        <v>172886.92</v>
      </c>
      <c r="L778">
        <v>0</v>
      </c>
      <c r="M778">
        <v>1510652.51</v>
      </c>
      <c r="N778">
        <v>0</v>
      </c>
      <c r="O778">
        <v>1510652.51</v>
      </c>
      <c r="P778">
        <v>21</v>
      </c>
    </row>
    <row r="779" spans="1:16" ht="12.75">
      <c r="A779" t="s">
        <v>134</v>
      </c>
      <c r="B779" t="s">
        <v>1882</v>
      </c>
      <c r="C779" t="s">
        <v>1894</v>
      </c>
      <c r="D779" t="s">
        <v>1924</v>
      </c>
      <c r="E779" t="s">
        <v>1946</v>
      </c>
      <c r="F779" t="s">
        <v>1963</v>
      </c>
      <c r="G779" t="s">
        <v>1964</v>
      </c>
      <c r="H779">
        <v>0</v>
      </c>
      <c r="I779">
        <v>812275.39</v>
      </c>
      <c r="J779">
        <v>0</v>
      </c>
      <c r="K779">
        <v>812275.39</v>
      </c>
      <c r="L779">
        <v>0</v>
      </c>
      <c r="M779">
        <v>7528069.04</v>
      </c>
      <c r="N779">
        <v>0</v>
      </c>
      <c r="O779">
        <v>7528069.04</v>
      </c>
      <c r="P779">
        <v>21</v>
      </c>
    </row>
    <row r="780" spans="1:16" ht="12.75">
      <c r="A780" t="s">
        <v>134</v>
      </c>
      <c r="B780" t="s">
        <v>1882</v>
      </c>
      <c r="C780" t="s">
        <v>1894</v>
      </c>
      <c r="D780" t="s">
        <v>1924</v>
      </c>
      <c r="E780" t="s">
        <v>1965</v>
      </c>
      <c r="F780" t="s">
        <v>1965</v>
      </c>
      <c r="G780" t="s">
        <v>1966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21</v>
      </c>
    </row>
    <row r="781" spans="1:16" ht="12.75">
      <c r="A781" t="s">
        <v>134</v>
      </c>
      <c r="B781" t="s">
        <v>1882</v>
      </c>
      <c r="C781" t="s">
        <v>1894</v>
      </c>
      <c r="D781" t="s">
        <v>1967</v>
      </c>
      <c r="E781" t="s">
        <v>1968</v>
      </c>
      <c r="F781" t="s">
        <v>1968</v>
      </c>
      <c r="G781" t="s">
        <v>1969</v>
      </c>
      <c r="H781">
        <v>0</v>
      </c>
      <c r="I781">
        <v>522775.48</v>
      </c>
      <c r="J781">
        <v>0</v>
      </c>
      <c r="K781">
        <v>522775.48</v>
      </c>
      <c r="L781">
        <v>0</v>
      </c>
      <c r="M781">
        <v>8509589.75</v>
      </c>
      <c r="N781">
        <v>0</v>
      </c>
      <c r="O781">
        <v>8509589.75</v>
      </c>
      <c r="P781">
        <v>21</v>
      </c>
    </row>
    <row r="782" spans="1:16" ht="12.75">
      <c r="A782" t="s">
        <v>134</v>
      </c>
      <c r="B782" t="s">
        <v>1882</v>
      </c>
      <c r="C782" t="s">
        <v>1894</v>
      </c>
      <c r="D782" t="s">
        <v>1967</v>
      </c>
      <c r="E782" t="s">
        <v>1970</v>
      </c>
      <c r="F782" t="s">
        <v>1970</v>
      </c>
      <c r="G782" t="s">
        <v>1971</v>
      </c>
      <c r="H782">
        <v>0</v>
      </c>
      <c r="I782">
        <v>316218.29</v>
      </c>
      <c r="J782">
        <v>0</v>
      </c>
      <c r="K782">
        <v>316218.29</v>
      </c>
      <c r="L782">
        <v>0</v>
      </c>
      <c r="M782">
        <v>480356.11</v>
      </c>
      <c r="N782">
        <v>0</v>
      </c>
      <c r="O782">
        <v>480356.11</v>
      </c>
      <c r="P782">
        <v>21</v>
      </c>
    </row>
    <row r="783" spans="1:16" ht="12.75">
      <c r="A783" t="s">
        <v>134</v>
      </c>
      <c r="B783" t="s">
        <v>1882</v>
      </c>
      <c r="C783" t="s">
        <v>1894</v>
      </c>
      <c r="D783" t="s">
        <v>1967</v>
      </c>
      <c r="E783" t="s">
        <v>1972</v>
      </c>
      <c r="F783" t="s">
        <v>1972</v>
      </c>
      <c r="G783" t="s">
        <v>1973</v>
      </c>
      <c r="H783">
        <v>0</v>
      </c>
      <c r="I783">
        <v>84917.65</v>
      </c>
      <c r="J783">
        <v>0</v>
      </c>
      <c r="K783">
        <v>84917.65</v>
      </c>
      <c r="L783">
        <v>0</v>
      </c>
      <c r="M783">
        <v>837465.7</v>
      </c>
      <c r="N783">
        <v>0</v>
      </c>
      <c r="O783">
        <v>837465.7</v>
      </c>
      <c r="P783">
        <v>21</v>
      </c>
    </row>
    <row r="784" spans="1:16" ht="12.75">
      <c r="A784" t="s">
        <v>134</v>
      </c>
      <c r="B784" t="s">
        <v>1882</v>
      </c>
      <c r="C784" t="s">
        <v>1894</v>
      </c>
      <c r="D784" t="s">
        <v>1967</v>
      </c>
      <c r="E784" t="s">
        <v>1974</v>
      </c>
      <c r="F784" t="s">
        <v>1974</v>
      </c>
      <c r="G784" t="s">
        <v>1975</v>
      </c>
      <c r="H784">
        <v>0</v>
      </c>
      <c r="I784">
        <v>7964.95</v>
      </c>
      <c r="J784">
        <v>0</v>
      </c>
      <c r="K784">
        <v>7964.95</v>
      </c>
      <c r="L784">
        <v>0</v>
      </c>
      <c r="M784">
        <v>52281.36</v>
      </c>
      <c r="N784">
        <v>0</v>
      </c>
      <c r="O784">
        <v>52281.36</v>
      </c>
      <c r="P784">
        <v>21</v>
      </c>
    </row>
    <row r="785" spans="1:16" ht="12.75">
      <c r="A785" t="s">
        <v>134</v>
      </c>
      <c r="B785" t="s">
        <v>1882</v>
      </c>
      <c r="C785" t="s">
        <v>1894</v>
      </c>
      <c r="D785" t="s">
        <v>1967</v>
      </c>
      <c r="E785" t="s">
        <v>1976</v>
      </c>
      <c r="F785" t="s">
        <v>1976</v>
      </c>
      <c r="G785" t="s">
        <v>1977</v>
      </c>
      <c r="H785">
        <v>0</v>
      </c>
      <c r="I785">
        <v>1011313.33</v>
      </c>
      <c r="J785">
        <v>0</v>
      </c>
      <c r="K785">
        <v>1011313.33</v>
      </c>
      <c r="L785">
        <v>0</v>
      </c>
      <c r="M785">
        <v>9917808.58</v>
      </c>
      <c r="N785">
        <v>0</v>
      </c>
      <c r="O785">
        <v>9917808.58</v>
      </c>
      <c r="P785">
        <v>21</v>
      </c>
    </row>
    <row r="786" spans="1:16" ht="12.75">
      <c r="A786" t="s">
        <v>134</v>
      </c>
      <c r="B786" t="s">
        <v>1882</v>
      </c>
      <c r="C786" t="s">
        <v>1894</v>
      </c>
      <c r="D786" t="s">
        <v>1967</v>
      </c>
      <c r="E786" t="s">
        <v>1978</v>
      </c>
      <c r="F786" t="s">
        <v>1978</v>
      </c>
      <c r="G786" t="s">
        <v>1979</v>
      </c>
      <c r="H786">
        <v>0</v>
      </c>
      <c r="I786">
        <v>45729.01</v>
      </c>
      <c r="J786">
        <v>0</v>
      </c>
      <c r="K786">
        <v>45729.01</v>
      </c>
      <c r="L786">
        <v>0</v>
      </c>
      <c r="M786">
        <v>346433.01</v>
      </c>
      <c r="N786">
        <v>0</v>
      </c>
      <c r="O786">
        <v>346433.01</v>
      </c>
      <c r="P786">
        <v>21</v>
      </c>
    </row>
    <row r="787" spans="1:16" ht="12.75">
      <c r="A787" t="s">
        <v>134</v>
      </c>
      <c r="B787" t="s">
        <v>1882</v>
      </c>
      <c r="C787" t="s">
        <v>1894</v>
      </c>
      <c r="D787" t="s">
        <v>1967</v>
      </c>
      <c r="E787" t="s">
        <v>1980</v>
      </c>
      <c r="F787" t="s">
        <v>1980</v>
      </c>
      <c r="G787" t="s">
        <v>1964</v>
      </c>
      <c r="H787">
        <v>0</v>
      </c>
      <c r="I787">
        <v>3845241.67</v>
      </c>
      <c r="J787">
        <v>0</v>
      </c>
      <c r="K787">
        <v>3845241.67</v>
      </c>
      <c r="L787">
        <v>0</v>
      </c>
      <c r="M787">
        <v>-1142229.62</v>
      </c>
      <c r="N787">
        <v>0</v>
      </c>
      <c r="O787">
        <v>-1142229.62</v>
      </c>
      <c r="P787">
        <v>21</v>
      </c>
    </row>
    <row r="788" spans="1:16" ht="12.75">
      <c r="A788" t="s">
        <v>134</v>
      </c>
      <c r="B788" t="s">
        <v>1882</v>
      </c>
      <c r="C788" t="s">
        <v>1894</v>
      </c>
      <c r="D788" t="s">
        <v>1981</v>
      </c>
      <c r="E788" t="s">
        <v>1982</v>
      </c>
      <c r="F788" t="s">
        <v>1982</v>
      </c>
      <c r="G788" t="s">
        <v>1983</v>
      </c>
      <c r="H788">
        <v>0</v>
      </c>
      <c r="I788">
        <v>31453.76</v>
      </c>
      <c r="J788">
        <v>0</v>
      </c>
      <c r="K788">
        <v>31453.76</v>
      </c>
      <c r="L788">
        <v>0</v>
      </c>
      <c r="M788">
        <v>102845.51</v>
      </c>
      <c r="N788">
        <v>0</v>
      </c>
      <c r="O788">
        <v>102845.51</v>
      </c>
      <c r="P788">
        <v>21</v>
      </c>
    </row>
    <row r="789" spans="1:16" ht="12.75">
      <c r="A789" t="s">
        <v>134</v>
      </c>
      <c r="B789" t="s">
        <v>1882</v>
      </c>
      <c r="C789" t="s">
        <v>1894</v>
      </c>
      <c r="D789" t="s">
        <v>1984</v>
      </c>
      <c r="E789" t="s">
        <v>1985</v>
      </c>
      <c r="F789" t="s">
        <v>1985</v>
      </c>
      <c r="G789" t="s">
        <v>1986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121535.25</v>
      </c>
      <c r="N789">
        <v>0</v>
      </c>
      <c r="O789">
        <v>121535.25</v>
      </c>
      <c r="P789">
        <v>21</v>
      </c>
    </row>
    <row r="790" spans="1:16" ht="12.75">
      <c r="A790" t="s">
        <v>134</v>
      </c>
      <c r="B790" t="s">
        <v>1882</v>
      </c>
      <c r="C790" t="s">
        <v>1894</v>
      </c>
      <c r="D790" t="s">
        <v>1984</v>
      </c>
      <c r="E790" t="s">
        <v>1987</v>
      </c>
      <c r="F790" t="s">
        <v>1987</v>
      </c>
      <c r="G790" t="s">
        <v>1988</v>
      </c>
      <c r="H790">
        <v>0</v>
      </c>
      <c r="I790">
        <v>30180.01</v>
      </c>
      <c r="J790">
        <v>0</v>
      </c>
      <c r="K790">
        <v>30180.01</v>
      </c>
      <c r="L790">
        <v>0</v>
      </c>
      <c r="M790">
        <v>149323.91</v>
      </c>
      <c r="N790">
        <v>0</v>
      </c>
      <c r="O790">
        <v>149323.91</v>
      </c>
      <c r="P790">
        <v>21</v>
      </c>
    </row>
    <row r="791" spans="1:16" ht="12.75">
      <c r="A791" t="s">
        <v>134</v>
      </c>
      <c r="B791" t="s">
        <v>1882</v>
      </c>
      <c r="C791" t="s">
        <v>1894</v>
      </c>
      <c r="D791" t="s">
        <v>1984</v>
      </c>
      <c r="E791" t="s">
        <v>1989</v>
      </c>
      <c r="F791" t="s">
        <v>1989</v>
      </c>
      <c r="G791" t="s">
        <v>1990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19566.62</v>
      </c>
      <c r="N791">
        <v>0</v>
      </c>
      <c r="O791">
        <v>19566.62</v>
      </c>
      <c r="P791">
        <v>21</v>
      </c>
    </row>
    <row r="792" spans="1:16" ht="12.75">
      <c r="A792" t="s">
        <v>134</v>
      </c>
      <c r="B792" t="s">
        <v>1882</v>
      </c>
      <c r="C792" t="s">
        <v>1894</v>
      </c>
      <c r="D792" t="s">
        <v>1984</v>
      </c>
      <c r="E792" t="s">
        <v>1991</v>
      </c>
      <c r="F792" t="s">
        <v>1991</v>
      </c>
      <c r="G792" t="s">
        <v>1992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21</v>
      </c>
    </row>
    <row r="793" spans="1:16" ht="12.75">
      <c r="A793" t="s">
        <v>134</v>
      </c>
      <c r="B793" t="s">
        <v>1882</v>
      </c>
      <c r="C793" t="s">
        <v>1894</v>
      </c>
      <c r="D793" t="s">
        <v>1984</v>
      </c>
      <c r="E793" t="s">
        <v>1993</v>
      </c>
      <c r="F793" t="s">
        <v>1993</v>
      </c>
      <c r="G793" t="s">
        <v>1994</v>
      </c>
      <c r="H793">
        <v>0</v>
      </c>
      <c r="I793">
        <v>14861</v>
      </c>
      <c r="J793">
        <v>0</v>
      </c>
      <c r="K793">
        <v>14861</v>
      </c>
      <c r="L793">
        <v>0</v>
      </c>
      <c r="M793">
        <v>367582.68</v>
      </c>
      <c r="N793">
        <v>0</v>
      </c>
      <c r="O793">
        <v>367582.68</v>
      </c>
      <c r="P793">
        <v>21</v>
      </c>
    </row>
    <row r="794" spans="1:16" ht="12.75">
      <c r="A794" t="s">
        <v>134</v>
      </c>
      <c r="B794" t="s">
        <v>1882</v>
      </c>
      <c r="C794" t="s">
        <v>1894</v>
      </c>
      <c r="D794" t="s">
        <v>1984</v>
      </c>
      <c r="E794" t="s">
        <v>1995</v>
      </c>
      <c r="F794" t="s">
        <v>1995</v>
      </c>
      <c r="G794" t="s">
        <v>1996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21</v>
      </c>
    </row>
    <row r="795" spans="1:16" ht="12.75">
      <c r="A795" t="s">
        <v>134</v>
      </c>
      <c r="B795" t="s">
        <v>1882</v>
      </c>
      <c r="C795" t="s">
        <v>1894</v>
      </c>
      <c r="D795" t="s">
        <v>1997</v>
      </c>
      <c r="E795" t="s">
        <v>1998</v>
      </c>
      <c r="F795" t="s">
        <v>1998</v>
      </c>
      <c r="G795" t="s">
        <v>1999</v>
      </c>
      <c r="H795">
        <v>0</v>
      </c>
      <c r="I795">
        <v>1885.64</v>
      </c>
      <c r="J795">
        <v>0</v>
      </c>
      <c r="K795">
        <v>1885.64</v>
      </c>
      <c r="L795">
        <v>0</v>
      </c>
      <c r="M795">
        <v>161453.65</v>
      </c>
      <c r="N795">
        <v>0</v>
      </c>
      <c r="O795">
        <v>161453.65</v>
      </c>
      <c r="P795">
        <v>21</v>
      </c>
    </row>
    <row r="796" spans="1:16" ht="12.75">
      <c r="A796" t="s">
        <v>134</v>
      </c>
      <c r="B796" t="s">
        <v>1882</v>
      </c>
      <c r="C796" t="s">
        <v>1894</v>
      </c>
      <c r="D796" t="s">
        <v>1997</v>
      </c>
      <c r="E796" t="s">
        <v>2000</v>
      </c>
      <c r="F796" t="s">
        <v>2000</v>
      </c>
      <c r="G796" t="s">
        <v>2001</v>
      </c>
      <c r="H796">
        <v>0</v>
      </c>
      <c r="I796">
        <v>197053.07</v>
      </c>
      <c r="J796">
        <v>0</v>
      </c>
      <c r="K796">
        <v>197053.07</v>
      </c>
      <c r="L796">
        <v>0</v>
      </c>
      <c r="M796">
        <v>2767928.44</v>
      </c>
      <c r="N796">
        <v>0</v>
      </c>
      <c r="O796">
        <v>2767928.44</v>
      </c>
      <c r="P796">
        <v>21</v>
      </c>
    </row>
    <row r="797" spans="1:16" ht="12.75">
      <c r="A797" t="s">
        <v>134</v>
      </c>
      <c r="B797" t="s">
        <v>1882</v>
      </c>
      <c r="C797" t="s">
        <v>1894</v>
      </c>
      <c r="D797" t="s">
        <v>1997</v>
      </c>
      <c r="E797" t="s">
        <v>2002</v>
      </c>
      <c r="F797" t="s">
        <v>2002</v>
      </c>
      <c r="G797" t="s">
        <v>2003</v>
      </c>
      <c r="H797">
        <v>0</v>
      </c>
      <c r="I797">
        <v>10252.45</v>
      </c>
      <c r="J797">
        <v>0</v>
      </c>
      <c r="K797">
        <v>10252.45</v>
      </c>
      <c r="L797">
        <v>0</v>
      </c>
      <c r="M797">
        <v>48121.14</v>
      </c>
      <c r="N797">
        <v>0</v>
      </c>
      <c r="O797">
        <v>48121.14</v>
      </c>
      <c r="P797">
        <v>21</v>
      </c>
    </row>
    <row r="798" spans="1:16" ht="12.75">
      <c r="A798" t="s">
        <v>134</v>
      </c>
      <c r="B798" t="s">
        <v>1882</v>
      </c>
      <c r="C798" t="s">
        <v>1894</v>
      </c>
      <c r="D798" t="s">
        <v>1997</v>
      </c>
      <c r="E798" t="s">
        <v>2004</v>
      </c>
      <c r="F798" t="s">
        <v>2004</v>
      </c>
      <c r="G798" t="s">
        <v>2005</v>
      </c>
      <c r="H798">
        <v>0</v>
      </c>
      <c r="I798">
        <v>181479.24</v>
      </c>
      <c r="J798">
        <v>0</v>
      </c>
      <c r="K798">
        <v>181479.24</v>
      </c>
      <c r="L798">
        <v>0</v>
      </c>
      <c r="M798">
        <v>1021537.43</v>
      </c>
      <c r="N798">
        <v>0</v>
      </c>
      <c r="O798">
        <v>1021537.43</v>
      </c>
      <c r="P798">
        <v>21</v>
      </c>
    </row>
    <row r="799" spans="1:16" ht="12.75">
      <c r="A799" t="s">
        <v>134</v>
      </c>
      <c r="B799" t="s">
        <v>1882</v>
      </c>
      <c r="C799" t="s">
        <v>1894</v>
      </c>
      <c r="D799" t="s">
        <v>1997</v>
      </c>
      <c r="E799" t="s">
        <v>2006</v>
      </c>
      <c r="F799" t="s">
        <v>2006</v>
      </c>
      <c r="G799" t="s">
        <v>2007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21</v>
      </c>
    </row>
    <row r="800" spans="1:16" ht="12.75">
      <c r="A800" t="s">
        <v>134</v>
      </c>
      <c r="B800" t="s">
        <v>1882</v>
      </c>
      <c r="C800" t="s">
        <v>1894</v>
      </c>
      <c r="D800" t="s">
        <v>2008</v>
      </c>
      <c r="E800" t="s">
        <v>2009</v>
      </c>
      <c r="F800" t="s">
        <v>2010</v>
      </c>
      <c r="G800" t="s">
        <v>2011</v>
      </c>
      <c r="H800">
        <v>0</v>
      </c>
      <c r="I800">
        <v>438639.85</v>
      </c>
      <c r="J800">
        <v>0</v>
      </c>
      <c r="K800">
        <v>438639.85</v>
      </c>
      <c r="L800">
        <v>0</v>
      </c>
      <c r="M800">
        <v>3047349.01</v>
      </c>
      <c r="N800">
        <v>0</v>
      </c>
      <c r="O800">
        <v>3047349.01</v>
      </c>
      <c r="P800">
        <v>21</v>
      </c>
    </row>
    <row r="801" spans="1:16" ht="12.75">
      <c r="A801" t="s">
        <v>134</v>
      </c>
      <c r="B801" t="s">
        <v>1882</v>
      </c>
      <c r="C801" t="s">
        <v>1894</v>
      </c>
      <c r="D801" t="s">
        <v>2008</v>
      </c>
      <c r="E801" t="s">
        <v>2009</v>
      </c>
      <c r="F801" t="s">
        <v>2012</v>
      </c>
      <c r="G801" t="s">
        <v>2013</v>
      </c>
      <c r="H801">
        <v>0</v>
      </c>
      <c r="I801">
        <v>54440.3</v>
      </c>
      <c r="J801">
        <v>0</v>
      </c>
      <c r="K801">
        <v>54440.3</v>
      </c>
      <c r="L801">
        <v>0</v>
      </c>
      <c r="M801">
        <v>253863.4</v>
      </c>
      <c r="N801">
        <v>0</v>
      </c>
      <c r="O801">
        <v>253863.4</v>
      </c>
      <c r="P801">
        <v>21</v>
      </c>
    </row>
    <row r="802" spans="1:16" ht="12.75">
      <c r="A802" t="s">
        <v>134</v>
      </c>
      <c r="B802" t="s">
        <v>1882</v>
      </c>
      <c r="C802" t="s">
        <v>1894</v>
      </c>
      <c r="D802" t="s">
        <v>2008</v>
      </c>
      <c r="E802" t="s">
        <v>2009</v>
      </c>
      <c r="F802" t="s">
        <v>2014</v>
      </c>
      <c r="G802" t="s">
        <v>2015</v>
      </c>
      <c r="H802">
        <v>0</v>
      </c>
      <c r="I802">
        <v>17598.31</v>
      </c>
      <c r="J802">
        <v>0</v>
      </c>
      <c r="K802">
        <v>17598.31</v>
      </c>
      <c r="L802">
        <v>0</v>
      </c>
      <c r="M802">
        <v>176226.59</v>
      </c>
      <c r="N802">
        <v>0</v>
      </c>
      <c r="O802">
        <v>176226.59</v>
      </c>
      <c r="P802">
        <v>21</v>
      </c>
    </row>
    <row r="803" spans="1:16" ht="12.75">
      <c r="A803" t="s">
        <v>134</v>
      </c>
      <c r="B803" t="s">
        <v>1882</v>
      </c>
      <c r="C803" t="s">
        <v>1894</v>
      </c>
      <c r="D803" t="s">
        <v>2008</v>
      </c>
      <c r="E803" t="s">
        <v>2009</v>
      </c>
      <c r="F803" t="s">
        <v>2016</v>
      </c>
      <c r="G803" t="s">
        <v>2017</v>
      </c>
      <c r="H803">
        <v>0</v>
      </c>
      <c r="I803">
        <v>76545.31</v>
      </c>
      <c r="J803">
        <v>0</v>
      </c>
      <c r="K803">
        <v>76545.31</v>
      </c>
      <c r="L803">
        <v>0</v>
      </c>
      <c r="M803">
        <v>495608.81</v>
      </c>
      <c r="N803">
        <v>0</v>
      </c>
      <c r="O803">
        <v>495608.81</v>
      </c>
      <c r="P803">
        <v>21</v>
      </c>
    </row>
    <row r="804" spans="1:16" ht="12.75">
      <c r="A804" t="s">
        <v>134</v>
      </c>
      <c r="B804" t="s">
        <v>1882</v>
      </c>
      <c r="C804" t="s">
        <v>1894</v>
      </c>
      <c r="D804" t="s">
        <v>2008</v>
      </c>
      <c r="E804" t="s">
        <v>2009</v>
      </c>
      <c r="F804" t="s">
        <v>2018</v>
      </c>
      <c r="G804" t="s">
        <v>2019</v>
      </c>
      <c r="H804">
        <v>0</v>
      </c>
      <c r="I804">
        <v>6749.89</v>
      </c>
      <c r="J804">
        <v>0</v>
      </c>
      <c r="K804">
        <v>6749.89</v>
      </c>
      <c r="L804">
        <v>0</v>
      </c>
      <c r="M804">
        <v>10471.17</v>
      </c>
      <c r="N804">
        <v>0</v>
      </c>
      <c r="O804">
        <v>10471.17</v>
      </c>
      <c r="P804">
        <v>21</v>
      </c>
    </row>
    <row r="805" spans="1:16" ht="12.75">
      <c r="A805" t="s">
        <v>134</v>
      </c>
      <c r="B805" t="s">
        <v>1882</v>
      </c>
      <c r="C805" t="s">
        <v>1894</v>
      </c>
      <c r="D805" t="s">
        <v>2008</v>
      </c>
      <c r="E805" t="s">
        <v>2009</v>
      </c>
      <c r="F805" t="s">
        <v>2020</v>
      </c>
      <c r="G805" t="s">
        <v>2021</v>
      </c>
      <c r="H805">
        <v>0</v>
      </c>
      <c r="I805">
        <v>20334.32</v>
      </c>
      <c r="J805">
        <v>0</v>
      </c>
      <c r="K805">
        <v>20334.32</v>
      </c>
      <c r="L805">
        <v>0</v>
      </c>
      <c r="M805">
        <v>117189.19</v>
      </c>
      <c r="N805">
        <v>0</v>
      </c>
      <c r="O805">
        <v>117189.19</v>
      </c>
      <c r="P805">
        <v>21</v>
      </c>
    </row>
    <row r="806" spans="1:16" ht="12.75">
      <c r="A806" t="s">
        <v>134</v>
      </c>
      <c r="B806" t="s">
        <v>1882</v>
      </c>
      <c r="C806" t="s">
        <v>1894</v>
      </c>
      <c r="D806" t="s">
        <v>2008</v>
      </c>
      <c r="E806" t="s">
        <v>2009</v>
      </c>
      <c r="F806" t="s">
        <v>2022</v>
      </c>
      <c r="G806" t="s">
        <v>2023</v>
      </c>
      <c r="H806">
        <v>0</v>
      </c>
      <c r="I806">
        <v>84963.5</v>
      </c>
      <c r="J806">
        <v>0</v>
      </c>
      <c r="K806">
        <v>84963.5</v>
      </c>
      <c r="L806">
        <v>0</v>
      </c>
      <c r="M806">
        <v>3273795.09</v>
      </c>
      <c r="N806">
        <v>0</v>
      </c>
      <c r="O806">
        <v>3273795.09</v>
      </c>
      <c r="P806">
        <v>21</v>
      </c>
    </row>
    <row r="807" spans="1:16" ht="12.75">
      <c r="A807" t="s">
        <v>134</v>
      </c>
      <c r="B807" t="s">
        <v>1882</v>
      </c>
      <c r="C807" t="s">
        <v>1894</v>
      </c>
      <c r="D807" t="s">
        <v>2008</v>
      </c>
      <c r="E807" t="s">
        <v>2009</v>
      </c>
      <c r="F807" t="s">
        <v>2024</v>
      </c>
      <c r="G807" t="s">
        <v>2025</v>
      </c>
      <c r="H807">
        <v>0</v>
      </c>
      <c r="I807">
        <v>28999.34</v>
      </c>
      <c r="J807">
        <v>0</v>
      </c>
      <c r="K807">
        <v>28999.34</v>
      </c>
      <c r="L807">
        <v>0</v>
      </c>
      <c r="M807">
        <v>168331.27</v>
      </c>
      <c r="N807">
        <v>0</v>
      </c>
      <c r="O807">
        <v>168331.27</v>
      </c>
      <c r="P807">
        <v>21</v>
      </c>
    </row>
    <row r="808" spans="1:16" ht="12.75">
      <c r="A808" t="s">
        <v>134</v>
      </c>
      <c r="B808" t="s">
        <v>1882</v>
      </c>
      <c r="C808" t="s">
        <v>1894</v>
      </c>
      <c r="D808" t="s">
        <v>2008</v>
      </c>
      <c r="E808" t="s">
        <v>2009</v>
      </c>
      <c r="F808" t="s">
        <v>2026</v>
      </c>
      <c r="G808" t="s">
        <v>2027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51763.8</v>
      </c>
      <c r="N808">
        <v>0</v>
      </c>
      <c r="O808">
        <v>51763.8</v>
      </c>
      <c r="P808">
        <v>21</v>
      </c>
    </row>
    <row r="809" spans="1:16" ht="12.75">
      <c r="A809" t="s">
        <v>134</v>
      </c>
      <c r="B809" t="s">
        <v>1882</v>
      </c>
      <c r="C809" t="s">
        <v>1894</v>
      </c>
      <c r="D809" t="s">
        <v>2008</v>
      </c>
      <c r="E809" t="s">
        <v>2009</v>
      </c>
      <c r="F809" t="s">
        <v>2028</v>
      </c>
      <c r="G809" t="s">
        <v>2029</v>
      </c>
      <c r="H809">
        <v>0</v>
      </c>
      <c r="I809">
        <v>78884.31</v>
      </c>
      <c r="J809">
        <v>0</v>
      </c>
      <c r="K809">
        <v>78884.31</v>
      </c>
      <c r="L809">
        <v>0</v>
      </c>
      <c r="M809">
        <v>661344.97</v>
      </c>
      <c r="N809">
        <v>0</v>
      </c>
      <c r="O809">
        <v>661344.97</v>
      </c>
      <c r="P809">
        <v>21</v>
      </c>
    </row>
    <row r="810" spans="1:16" ht="12.75">
      <c r="A810" t="s">
        <v>134</v>
      </c>
      <c r="B810" t="s">
        <v>1882</v>
      </c>
      <c r="C810" t="s">
        <v>1894</v>
      </c>
      <c r="D810" t="s">
        <v>2008</v>
      </c>
      <c r="E810" t="s">
        <v>2009</v>
      </c>
      <c r="F810" t="s">
        <v>2030</v>
      </c>
      <c r="G810" t="s">
        <v>2031</v>
      </c>
      <c r="H810">
        <v>0</v>
      </c>
      <c r="I810">
        <v>2403.5</v>
      </c>
      <c r="J810">
        <v>0</v>
      </c>
      <c r="K810">
        <v>2403.5</v>
      </c>
      <c r="L810">
        <v>0</v>
      </c>
      <c r="M810">
        <v>9925.23</v>
      </c>
      <c r="N810">
        <v>0</v>
      </c>
      <c r="O810">
        <v>9925.23</v>
      </c>
      <c r="P810">
        <v>21</v>
      </c>
    </row>
    <row r="811" spans="1:16" ht="12.75">
      <c r="A811" t="s">
        <v>134</v>
      </c>
      <c r="B811" t="s">
        <v>1882</v>
      </c>
      <c r="C811" t="s">
        <v>1894</v>
      </c>
      <c r="D811" t="s">
        <v>2008</v>
      </c>
      <c r="E811" t="s">
        <v>2009</v>
      </c>
      <c r="F811" t="s">
        <v>2032</v>
      </c>
      <c r="G811" t="s">
        <v>2033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21</v>
      </c>
    </row>
    <row r="812" spans="1:16" ht="12.75">
      <c r="A812" t="s">
        <v>134</v>
      </c>
      <c r="B812" t="s">
        <v>1882</v>
      </c>
      <c r="C812" t="s">
        <v>1894</v>
      </c>
      <c r="D812" t="s">
        <v>2008</v>
      </c>
      <c r="E812" t="s">
        <v>2009</v>
      </c>
      <c r="F812" t="s">
        <v>2034</v>
      </c>
      <c r="G812" t="s">
        <v>2035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21</v>
      </c>
    </row>
    <row r="813" spans="1:16" ht="12.75">
      <c r="A813" t="s">
        <v>134</v>
      </c>
      <c r="B813" t="s">
        <v>1882</v>
      </c>
      <c r="C813" t="s">
        <v>1894</v>
      </c>
      <c r="D813" t="s">
        <v>2036</v>
      </c>
      <c r="E813" t="s">
        <v>2037</v>
      </c>
      <c r="F813" t="s">
        <v>2038</v>
      </c>
      <c r="G813" t="s">
        <v>2039</v>
      </c>
      <c r="H813">
        <v>0</v>
      </c>
      <c r="I813">
        <v>85368</v>
      </c>
      <c r="J813">
        <v>0</v>
      </c>
      <c r="K813">
        <v>85368</v>
      </c>
      <c r="L813">
        <v>0</v>
      </c>
      <c r="M813">
        <v>506388</v>
      </c>
      <c r="N813">
        <v>0</v>
      </c>
      <c r="O813">
        <v>506388</v>
      </c>
      <c r="P813">
        <v>21</v>
      </c>
    </row>
    <row r="814" spans="1:16" ht="12.75">
      <c r="A814" t="s">
        <v>134</v>
      </c>
      <c r="B814" t="s">
        <v>1882</v>
      </c>
      <c r="C814" t="s">
        <v>1894</v>
      </c>
      <c r="D814" t="s">
        <v>2036</v>
      </c>
      <c r="E814" t="s">
        <v>2037</v>
      </c>
      <c r="F814" t="s">
        <v>2040</v>
      </c>
      <c r="G814" t="s">
        <v>2041</v>
      </c>
      <c r="H814">
        <v>0</v>
      </c>
      <c r="I814">
        <v>257369.84</v>
      </c>
      <c r="J814">
        <v>0</v>
      </c>
      <c r="K814">
        <v>257369.84</v>
      </c>
      <c r="L814">
        <v>0</v>
      </c>
      <c r="M814">
        <v>1921455.28</v>
      </c>
      <c r="N814">
        <v>0</v>
      </c>
      <c r="O814">
        <v>1921455.28</v>
      </c>
      <c r="P814">
        <v>21</v>
      </c>
    </row>
    <row r="815" spans="1:16" ht="12.75">
      <c r="A815" t="s">
        <v>134</v>
      </c>
      <c r="B815" t="s">
        <v>1882</v>
      </c>
      <c r="C815" t="s">
        <v>1894</v>
      </c>
      <c r="D815" t="s">
        <v>2036</v>
      </c>
      <c r="E815" t="s">
        <v>2037</v>
      </c>
      <c r="F815" t="s">
        <v>2042</v>
      </c>
      <c r="G815" t="s">
        <v>2043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21</v>
      </c>
    </row>
    <row r="816" spans="1:16" ht="12.75">
      <c r="A816" t="s">
        <v>134</v>
      </c>
      <c r="B816" t="s">
        <v>1882</v>
      </c>
      <c r="C816" t="s">
        <v>1894</v>
      </c>
      <c r="D816" t="s">
        <v>2036</v>
      </c>
      <c r="E816" t="s">
        <v>2037</v>
      </c>
      <c r="F816" t="s">
        <v>2044</v>
      </c>
      <c r="G816" t="s">
        <v>2045</v>
      </c>
      <c r="H816">
        <v>0</v>
      </c>
      <c r="I816">
        <v>10795.12</v>
      </c>
      <c r="J816">
        <v>0</v>
      </c>
      <c r="K816">
        <v>10795.12</v>
      </c>
      <c r="L816">
        <v>0</v>
      </c>
      <c r="M816">
        <v>66700.16</v>
      </c>
      <c r="N816">
        <v>0</v>
      </c>
      <c r="O816">
        <v>66700.16</v>
      </c>
      <c r="P816">
        <v>21</v>
      </c>
    </row>
    <row r="817" spans="1:16" ht="12.75">
      <c r="A817" t="s">
        <v>134</v>
      </c>
      <c r="B817" t="s">
        <v>1882</v>
      </c>
      <c r="C817" t="s">
        <v>1894</v>
      </c>
      <c r="D817" t="s">
        <v>2036</v>
      </c>
      <c r="E817" t="s">
        <v>2037</v>
      </c>
      <c r="F817" t="s">
        <v>2046</v>
      </c>
      <c r="G817" t="s">
        <v>2047</v>
      </c>
      <c r="H817">
        <v>0</v>
      </c>
      <c r="I817">
        <v>6.24</v>
      </c>
      <c r="J817">
        <v>0</v>
      </c>
      <c r="K817">
        <v>6.24</v>
      </c>
      <c r="L817">
        <v>0</v>
      </c>
      <c r="M817">
        <v>31573.7</v>
      </c>
      <c r="N817">
        <v>0</v>
      </c>
      <c r="O817">
        <v>31573.7</v>
      </c>
      <c r="P817">
        <v>21</v>
      </c>
    </row>
    <row r="818" spans="1:16" ht="12.75">
      <c r="A818" t="s">
        <v>134</v>
      </c>
      <c r="B818" t="s">
        <v>1882</v>
      </c>
      <c r="C818" t="s">
        <v>1894</v>
      </c>
      <c r="D818" t="s">
        <v>2036</v>
      </c>
      <c r="E818" t="s">
        <v>2048</v>
      </c>
      <c r="F818" t="s">
        <v>2049</v>
      </c>
      <c r="G818" t="s">
        <v>2050</v>
      </c>
      <c r="H818">
        <v>0</v>
      </c>
      <c r="I818">
        <v>119221.06</v>
      </c>
      <c r="J818">
        <v>0</v>
      </c>
      <c r="K818">
        <v>119221.06</v>
      </c>
      <c r="L818">
        <v>0</v>
      </c>
      <c r="M818">
        <v>123658.63</v>
      </c>
      <c r="N818">
        <v>0</v>
      </c>
      <c r="O818">
        <v>123658.63</v>
      </c>
      <c r="P818">
        <v>21</v>
      </c>
    </row>
    <row r="819" spans="1:16" ht="12.75">
      <c r="A819" t="s">
        <v>134</v>
      </c>
      <c r="B819" t="s">
        <v>1882</v>
      </c>
      <c r="C819" t="s">
        <v>1894</v>
      </c>
      <c r="D819" t="s">
        <v>2036</v>
      </c>
      <c r="E819" t="s">
        <v>2048</v>
      </c>
      <c r="F819" t="s">
        <v>2051</v>
      </c>
      <c r="G819" t="s">
        <v>2052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21</v>
      </c>
    </row>
    <row r="820" spans="1:16" ht="12.75">
      <c r="A820" t="s">
        <v>134</v>
      </c>
      <c r="B820" t="s">
        <v>1882</v>
      </c>
      <c r="C820" t="s">
        <v>1894</v>
      </c>
      <c r="D820" t="s">
        <v>2036</v>
      </c>
      <c r="E820" t="s">
        <v>2053</v>
      </c>
      <c r="F820" t="s">
        <v>2054</v>
      </c>
      <c r="G820" t="s">
        <v>2055</v>
      </c>
      <c r="H820">
        <v>0</v>
      </c>
      <c r="I820">
        <v>2823203.97</v>
      </c>
      <c r="J820">
        <v>0</v>
      </c>
      <c r="K820">
        <v>2823203.97</v>
      </c>
      <c r="L820">
        <v>0</v>
      </c>
      <c r="M820">
        <v>10504454.04</v>
      </c>
      <c r="N820">
        <v>0</v>
      </c>
      <c r="O820">
        <v>10504454.04</v>
      </c>
      <c r="P820">
        <v>21</v>
      </c>
    </row>
    <row r="821" spans="1:16" ht="12.75">
      <c r="A821" t="s">
        <v>134</v>
      </c>
      <c r="B821" t="s">
        <v>1882</v>
      </c>
      <c r="C821" t="s">
        <v>1894</v>
      </c>
      <c r="D821" t="s">
        <v>2036</v>
      </c>
      <c r="E821" t="s">
        <v>2053</v>
      </c>
      <c r="F821" t="s">
        <v>2056</v>
      </c>
      <c r="G821" t="s">
        <v>2057</v>
      </c>
      <c r="H821">
        <v>0</v>
      </c>
      <c r="I821">
        <v>75335.18</v>
      </c>
      <c r="J821">
        <v>0</v>
      </c>
      <c r="K821">
        <v>75335.18</v>
      </c>
      <c r="L821">
        <v>0</v>
      </c>
      <c r="M821">
        <v>394362.93</v>
      </c>
      <c r="N821">
        <v>0</v>
      </c>
      <c r="O821">
        <v>394362.93</v>
      </c>
      <c r="P821">
        <v>21</v>
      </c>
    </row>
    <row r="822" spans="1:16" ht="12.75">
      <c r="A822" t="s">
        <v>134</v>
      </c>
      <c r="B822" t="s">
        <v>1882</v>
      </c>
      <c r="C822" t="s">
        <v>1894</v>
      </c>
      <c r="D822" t="s">
        <v>2036</v>
      </c>
      <c r="E822" t="s">
        <v>2058</v>
      </c>
      <c r="F822" t="s">
        <v>2059</v>
      </c>
      <c r="G822" t="s">
        <v>2060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21</v>
      </c>
    </row>
    <row r="823" spans="1:16" ht="12.75">
      <c r="A823" t="s">
        <v>134</v>
      </c>
      <c r="B823" t="s">
        <v>1882</v>
      </c>
      <c r="C823" t="s">
        <v>2061</v>
      </c>
      <c r="D823" t="s">
        <v>2062</v>
      </c>
      <c r="E823" t="s">
        <v>2063</v>
      </c>
      <c r="F823" t="s">
        <v>2063</v>
      </c>
      <c r="G823" t="s">
        <v>2064</v>
      </c>
      <c r="H823">
        <v>0</v>
      </c>
      <c r="I823">
        <v>5276.84</v>
      </c>
      <c r="J823">
        <v>0</v>
      </c>
      <c r="K823">
        <v>5276.84</v>
      </c>
      <c r="L823">
        <v>0</v>
      </c>
      <c r="M823">
        <v>524577.14</v>
      </c>
      <c r="N823">
        <v>0</v>
      </c>
      <c r="O823">
        <v>524577.14</v>
      </c>
      <c r="P823">
        <v>22</v>
      </c>
    </row>
    <row r="824" spans="1:16" ht="12.75">
      <c r="A824" t="s">
        <v>134</v>
      </c>
      <c r="B824" t="s">
        <v>1882</v>
      </c>
      <c r="C824" t="s">
        <v>2061</v>
      </c>
      <c r="D824" t="s">
        <v>2062</v>
      </c>
      <c r="E824" t="s">
        <v>2065</v>
      </c>
      <c r="F824" t="s">
        <v>2065</v>
      </c>
      <c r="G824" t="s">
        <v>2066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22</v>
      </c>
    </row>
    <row r="825" spans="1:16" ht="12.75">
      <c r="A825" t="s">
        <v>134</v>
      </c>
      <c r="B825" t="s">
        <v>1882</v>
      </c>
      <c r="C825" t="s">
        <v>2061</v>
      </c>
      <c r="D825" t="s">
        <v>2062</v>
      </c>
      <c r="E825" t="s">
        <v>2067</v>
      </c>
      <c r="F825" t="s">
        <v>2067</v>
      </c>
      <c r="G825" t="s">
        <v>2068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46968.19</v>
      </c>
      <c r="N825">
        <v>0</v>
      </c>
      <c r="O825">
        <v>46968.19</v>
      </c>
      <c r="P825">
        <v>22</v>
      </c>
    </row>
    <row r="826" spans="1:16" ht="12.75">
      <c r="A826" t="s">
        <v>134</v>
      </c>
      <c r="B826" t="s">
        <v>1882</v>
      </c>
      <c r="C826" t="s">
        <v>2061</v>
      </c>
      <c r="D826" t="s">
        <v>2062</v>
      </c>
      <c r="E826" t="s">
        <v>2069</v>
      </c>
      <c r="F826" t="s">
        <v>2069</v>
      </c>
      <c r="G826" t="s">
        <v>2070</v>
      </c>
      <c r="H826">
        <v>0</v>
      </c>
      <c r="I826">
        <v>80265.87</v>
      </c>
      <c r="J826">
        <v>0</v>
      </c>
      <c r="K826">
        <v>80265.87</v>
      </c>
      <c r="L826">
        <v>0</v>
      </c>
      <c r="M826">
        <v>149260.76</v>
      </c>
      <c r="N826">
        <v>0</v>
      </c>
      <c r="O826">
        <v>149260.76</v>
      </c>
      <c r="P826">
        <v>22</v>
      </c>
    </row>
    <row r="827" spans="1:16" ht="12.75">
      <c r="A827" t="s">
        <v>134</v>
      </c>
      <c r="B827" t="s">
        <v>1882</v>
      </c>
      <c r="C827" t="s">
        <v>2071</v>
      </c>
      <c r="D827" t="s">
        <v>2072</v>
      </c>
      <c r="E827" t="s">
        <v>2073</v>
      </c>
      <c r="F827" t="s">
        <v>2073</v>
      </c>
      <c r="G827" t="s">
        <v>2074</v>
      </c>
      <c r="H827">
        <v>0</v>
      </c>
      <c r="I827">
        <v>167812.95</v>
      </c>
      <c r="J827">
        <v>0</v>
      </c>
      <c r="K827">
        <v>167812.95</v>
      </c>
      <c r="L827">
        <v>0</v>
      </c>
      <c r="M827">
        <v>767770.78</v>
      </c>
      <c r="N827">
        <v>0</v>
      </c>
      <c r="O827">
        <v>767770.78</v>
      </c>
      <c r="P827">
        <v>16</v>
      </c>
    </row>
    <row r="828" spans="1:16" ht="12.75">
      <c r="A828" t="s">
        <v>134</v>
      </c>
      <c r="B828" t="s">
        <v>1882</v>
      </c>
      <c r="C828" t="s">
        <v>2071</v>
      </c>
      <c r="D828" t="s">
        <v>2072</v>
      </c>
      <c r="E828" t="s">
        <v>2075</v>
      </c>
      <c r="F828" t="s">
        <v>2075</v>
      </c>
      <c r="G828" t="s">
        <v>2076</v>
      </c>
      <c r="H828">
        <v>0</v>
      </c>
      <c r="I828">
        <v>1137051.76</v>
      </c>
      <c r="J828">
        <v>0</v>
      </c>
      <c r="K828">
        <v>1137051.76</v>
      </c>
      <c r="L828">
        <v>0</v>
      </c>
      <c r="M828">
        <v>5178940.31</v>
      </c>
      <c r="N828">
        <v>0</v>
      </c>
      <c r="O828">
        <v>5178940.31</v>
      </c>
      <c r="P828">
        <v>16</v>
      </c>
    </row>
    <row r="829" spans="1:16" ht="12.75">
      <c r="A829" t="s">
        <v>134</v>
      </c>
      <c r="B829" t="s">
        <v>1882</v>
      </c>
      <c r="C829" t="s">
        <v>2071</v>
      </c>
      <c r="D829" t="s">
        <v>2072</v>
      </c>
      <c r="E829" t="s">
        <v>2077</v>
      </c>
      <c r="F829" t="s">
        <v>2078</v>
      </c>
      <c r="G829" t="s">
        <v>2079</v>
      </c>
      <c r="H829">
        <v>0</v>
      </c>
      <c r="I829">
        <v>7180128.73</v>
      </c>
      <c r="J829">
        <v>0</v>
      </c>
      <c r="K829">
        <v>7180128.73</v>
      </c>
      <c r="L829">
        <v>0</v>
      </c>
      <c r="M829">
        <v>32665167.7</v>
      </c>
      <c r="N829">
        <v>0</v>
      </c>
      <c r="O829">
        <v>32665167.7</v>
      </c>
      <c r="P829">
        <v>16</v>
      </c>
    </row>
    <row r="830" spans="1:16" ht="12.75">
      <c r="A830" t="s">
        <v>134</v>
      </c>
      <c r="B830" t="s">
        <v>1882</v>
      </c>
      <c r="C830" t="s">
        <v>2071</v>
      </c>
      <c r="D830" t="s">
        <v>2072</v>
      </c>
      <c r="E830" t="s">
        <v>2077</v>
      </c>
      <c r="F830" t="s">
        <v>2080</v>
      </c>
      <c r="G830" t="s">
        <v>2081</v>
      </c>
      <c r="H830">
        <v>0</v>
      </c>
      <c r="I830">
        <v>2942972.56</v>
      </c>
      <c r="J830">
        <v>0</v>
      </c>
      <c r="K830">
        <v>2942972.56</v>
      </c>
      <c r="L830">
        <v>0</v>
      </c>
      <c r="M830">
        <v>13354156.47</v>
      </c>
      <c r="N830">
        <v>0</v>
      </c>
      <c r="O830">
        <v>13354156.47</v>
      </c>
      <c r="P830">
        <v>16</v>
      </c>
    </row>
    <row r="831" spans="1:16" ht="12.75">
      <c r="A831" t="s">
        <v>134</v>
      </c>
      <c r="B831" t="s">
        <v>1882</v>
      </c>
      <c r="C831" t="s">
        <v>2071</v>
      </c>
      <c r="D831" t="s">
        <v>2072</v>
      </c>
      <c r="E831" t="s">
        <v>2077</v>
      </c>
      <c r="F831" t="s">
        <v>2082</v>
      </c>
      <c r="G831" t="s">
        <v>2083</v>
      </c>
      <c r="H831">
        <v>0</v>
      </c>
      <c r="I831">
        <v>8758421.08</v>
      </c>
      <c r="J831">
        <v>0</v>
      </c>
      <c r="K831">
        <v>8758421.08</v>
      </c>
      <c r="L831">
        <v>0</v>
      </c>
      <c r="M831">
        <v>39793517.61</v>
      </c>
      <c r="N831">
        <v>0</v>
      </c>
      <c r="O831">
        <v>39793517.61</v>
      </c>
      <c r="P831">
        <v>16</v>
      </c>
    </row>
    <row r="832" spans="1:16" ht="12.75">
      <c r="A832" t="s">
        <v>134</v>
      </c>
      <c r="B832" t="s">
        <v>1882</v>
      </c>
      <c r="C832" t="s">
        <v>2071</v>
      </c>
      <c r="D832" t="s">
        <v>2072</v>
      </c>
      <c r="E832" t="s">
        <v>2077</v>
      </c>
      <c r="F832" t="s">
        <v>2084</v>
      </c>
      <c r="G832" t="s">
        <v>2085</v>
      </c>
      <c r="H832">
        <v>0</v>
      </c>
      <c r="I832">
        <v>61393.77</v>
      </c>
      <c r="J832">
        <v>0</v>
      </c>
      <c r="K832">
        <v>61393.77</v>
      </c>
      <c r="L832">
        <v>0</v>
      </c>
      <c r="M832">
        <v>287235.43</v>
      </c>
      <c r="N832">
        <v>0</v>
      </c>
      <c r="O832">
        <v>287235.43</v>
      </c>
      <c r="P832">
        <v>16</v>
      </c>
    </row>
    <row r="833" spans="1:16" ht="12.75">
      <c r="A833" t="s">
        <v>134</v>
      </c>
      <c r="B833" t="s">
        <v>1882</v>
      </c>
      <c r="C833" t="s">
        <v>2071</v>
      </c>
      <c r="D833" t="s">
        <v>2072</v>
      </c>
      <c r="E833" t="s">
        <v>2077</v>
      </c>
      <c r="F833" t="s">
        <v>2086</v>
      </c>
      <c r="G833" t="s">
        <v>2087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16</v>
      </c>
    </row>
    <row r="834" spans="1:16" ht="12.75">
      <c r="A834" t="s">
        <v>134</v>
      </c>
      <c r="B834" t="s">
        <v>1882</v>
      </c>
      <c r="C834" t="s">
        <v>2071</v>
      </c>
      <c r="D834" t="s">
        <v>2072</v>
      </c>
      <c r="E834" t="s">
        <v>2077</v>
      </c>
      <c r="F834" t="s">
        <v>2088</v>
      </c>
      <c r="G834" t="s">
        <v>2089</v>
      </c>
      <c r="H834">
        <v>0</v>
      </c>
      <c r="I834">
        <v>362786.4</v>
      </c>
      <c r="J834">
        <v>0</v>
      </c>
      <c r="K834">
        <v>362786.4</v>
      </c>
      <c r="L834">
        <v>0</v>
      </c>
      <c r="M834">
        <v>1857768.64</v>
      </c>
      <c r="N834">
        <v>0</v>
      </c>
      <c r="O834">
        <v>1857768.64</v>
      </c>
      <c r="P834">
        <v>16</v>
      </c>
    </row>
    <row r="835" spans="1:16" ht="12.75">
      <c r="A835" t="s">
        <v>134</v>
      </c>
      <c r="B835" t="s">
        <v>1882</v>
      </c>
      <c r="C835" t="s">
        <v>2071</v>
      </c>
      <c r="D835" t="s">
        <v>2072</v>
      </c>
      <c r="E835" t="s">
        <v>2090</v>
      </c>
      <c r="F835" t="s">
        <v>2091</v>
      </c>
      <c r="G835" t="s">
        <v>2092</v>
      </c>
      <c r="H835">
        <v>0</v>
      </c>
      <c r="I835">
        <v>45428.78</v>
      </c>
      <c r="J835">
        <v>0</v>
      </c>
      <c r="K835">
        <v>45428.78</v>
      </c>
      <c r="L835">
        <v>0</v>
      </c>
      <c r="M835">
        <v>475230.73</v>
      </c>
      <c r="N835">
        <v>0</v>
      </c>
      <c r="O835">
        <v>475230.73</v>
      </c>
      <c r="P835">
        <v>16</v>
      </c>
    </row>
    <row r="836" spans="1:16" ht="12.75">
      <c r="A836" t="s">
        <v>134</v>
      </c>
      <c r="B836" t="s">
        <v>1882</v>
      </c>
      <c r="C836" t="s">
        <v>2071</v>
      </c>
      <c r="D836" t="s">
        <v>2072</v>
      </c>
      <c r="E836" t="s">
        <v>2090</v>
      </c>
      <c r="F836" t="s">
        <v>2093</v>
      </c>
      <c r="G836" t="s">
        <v>2094</v>
      </c>
      <c r="H836">
        <v>0</v>
      </c>
      <c r="I836">
        <v>74893.07</v>
      </c>
      <c r="J836">
        <v>0</v>
      </c>
      <c r="K836">
        <v>74893.07</v>
      </c>
      <c r="L836">
        <v>0</v>
      </c>
      <c r="M836">
        <v>756998.24</v>
      </c>
      <c r="N836">
        <v>0</v>
      </c>
      <c r="O836">
        <v>756998.24</v>
      </c>
      <c r="P836">
        <v>16</v>
      </c>
    </row>
    <row r="837" spans="1:16" ht="12.75">
      <c r="A837" t="s">
        <v>134</v>
      </c>
      <c r="B837" t="s">
        <v>1882</v>
      </c>
      <c r="C837" t="s">
        <v>2071</v>
      </c>
      <c r="D837" t="s">
        <v>2072</v>
      </c>
      <c r="E837" t="s">
        <v>2090</v>
      </c>
      <c r="F837" t="s">
        <v>2095</v>
      </c>
      <c r="G837" t="s">
        <v>2096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16</v>
      </c>
    </row>
    <row r="838" spans="1:16" ht="12.75">
      <c r="A838" t="s">
        <v>134</v>
      </c>
      <c r="B838" t="s">
        <v>1882</v>
      </c>
      <c r="C838" t="s">
        <v>2071</v>
      </c>
      <c r="D838" t="s">
        <v>2072</v>
      </c>
      <c r="E838" t="s">
        <v>2090</v>
      </c>
      <c r="F838" t="s">
        <v>2097</v>
      </c>
      <c r="G838" t="s">
        <v>2098</v>
      </c>
      <c r="H838">
        <v>0</v>
      </c>
      <c r="I838">
        <v>155302.84</v>
      </c>
      <c r="J838">
        <v>0</v>
      </c>
      <c r="K838">
        <v>155302.84</v>
      </c>
      <c r="L838">
        <v>0</v>
      </c>
      <c r="M838">
        <v>710644.2</v>
      </c>
      <c r="N838">
        <v>0</v>
      </c>
      <c r="O838">
        <v>710644.2</v>
      </c>
      <c r="P838">
        <v>16</v>
      </c>
    </row>
    <row r="839" spans="1:16" ht="12.75">
      <c r="A839" t="s">
        <v>134</v>
      </c>
      <c r="B839" t="s">
        <v>1882</v>
      </c>
      <c r="C839" t="s">
        <v>2071</v>
      </c>
      <c r="D839" t="s">
        <v>2099</v>
      </c>
      <c r="E839" t="s">
        <v>2100</v>
      </c>
      <c r="F839" t="s">
        <v>2100</v>
      </c>
      <c r="G839" t="s">
        <v>2101</v>
      </c>
      <c r="H839">
        <v>0</v>
      </c>
      <c r="I839">
        <v>89168.4</v>
      </c>
      <c r="J839">
        <v>0</v>
      </c>
      <c r="K839">
        <v>89168.4</v>
      </c>
      <c r="L839">
        <v>0</v>
      </c>
      <c r="M839">
        <v>1724482.98</v>
      </c>
      <c r="N839">
        <v>0</v>
      </c>
      <c r="O839">
        <v>1724482.98</v>
      </c>
      <c r="P839">
        <v>16</v>
      </c>
    </row>
    <row r="840" spans="1:16" ht="12.75">
      <c r="A840" t="s">
        <v>134</v>
      </c>
      <c r="B840" t="s">
        <v>1882</v>
      </c>
      <c r="C840" t="s">
        <v>2071</v>
      </c>
      <c r="D840" t="s">
        <v>2099</v>
      </c>
      <c r="E840" t="s">
        <v>2102</v>
      </c>
      <c r="F840" t="s">
        <v>2102</v>
      </c>
      <c r="G840" t="s">
        <v>2103</v>
      </c>
      <c r="H840">
        <v>0</v>
      </c>
      <c r="I840">
        <v>6970.31</v>
      </c>
      <c r="J840">
        <v>0</v>
      </c>
      <c r="K840">
        <v>6970.31</v>
      </c>
      <c r="L840">
        <v>0</v>
      </c>
      <c r="M840">
        <v>12736.56</v>
      </c>
      <c r="N840">
        <v>0</v>
      </c>
      <c r="O840">
        <v>12736.56</v>
      </c>
      <c r="P840">
        <v>16</v>
      </c>
    </row>
    <row r="841" spans="1:16" ht="12.75">
      <c r="A841" t="s">
        <v>134</v>
      </c>
      <c r="B841" t="s">
        <v>1882</v>
      </c>
      <c r="C841" t="s">
        <v>2071</v>
      </c>
      <c r="D841" t="s">
        <v>2099</v>
      </c>
      <c r="E841" t="s">
        <v>2104</v>
      </c>
      <c r="F841" t="s">
        <v>2104</v>
      </c>
      <c r="G841" t="s">
        <v>2105</v>
      </c>
      <c r="H841">
        <v>0</v>
      </c>
      <c r="I841">
        <v>40775.35</v>
      </c>
      <c r="J841">
        <v>0</v>
      </c>
      <c r="K841">
        <v>40775.35</v>
      </c>
      <c r="L841">
        <v>0</v>
      </c>
      <c r="M841">
        <v>346397.92</v>
      </c>
      <c r="N841">
        <v>0</v>
      </c>
      <c r="O841">
        <v>346397.92</v>
      </c>
      <c r="P841">
        <v>16</v>
      </c>
    </row>
    <row r="842" spans="1:16" ht="12.75">
      <c r="A842" t="s">
        <v>134</v>
      </c>
      <c r="B842" t="s">
        <v>1882</v>
      </c>
      <c r="C842" t="s">
        <v>2071</v>
      </c>
      <c r="D842" t="s">
        <v>2106</v>
      </c>
      <c r="E842" t="s">
        <v>2107</v>
      </c>
      <c r="F842" t="s">
        <v>2107</v>
      </c>
      <c r="G842" t="s">
        <v>1449</v>
      </c>
      <c r="H842">
        <v>0</v>
      </c>
      <c r="I842">
        <v>5800153.78</v>
      </c>
      <c r="J842">
        <v>0</v>
      </c>
      <c r="K842">
        <v>5800153.78</v>
      </c>
      <c r="L842">
        <v>0</v>
      </c>
      <c r="M842">
        <v>23905103.22</v>
      </c>
      <c r="N842">
        <v>0</v>
      </c>
      <c r="O842">
        <v>23905103.22</v>
      </c>
      <c r="P842">
        <v>17</v>
      </c>
    </row>
    <row r="843" spans="1:16" ht="12.75">
      <c r="A843" t="s">
        <v>134</v>
      </c>
      <c r="B843" t="s">
        <v>1882</v>
      </c>
      <c r="C843" t="s">
        <v>2071</v>
      </c>
      <c r="D843" t="s">
        <v>2106</v>
      </c>
      <c r="E843" t="s">
        <v>2108</v>
      </c>
      <c r="F843" t="s">
        <v>2108</v>
      </c>
      <c r="G843" t="s">
        <v>1451</v>
      </c>
      <c r="H843">
        <v>0</v>
      </c>
      <c r="I843">
        <v>347880.23</v>
      </c>
      <c r="J843">
        <v>0</v>
      </c>
      <c r="K843">
        <v>347880.23</v>
      </c>
      <c r="L843">
        <v>0</v>
      </c>
      <c r="M843">
        <v>1583050.64</v>
      </c>
      <c r="N843">
        <v>0</v>
      </c>
      <c r="O843">
        <v>1583050.64</v>
      </c>
      <c r="P843">
        <v>17</v>
      </c>
    </row>
    <row r="844" spans="1:16" ht="12.75">
      <c r="A844" t="s">
        <v>134</v>
      </c>
      <c r="B844" t="s">
        <v>1882</v>
      </c>
      <c r="C844" t="s">
        <v>2071</v>
      </c>
      <c r="D844" t="s">
        <v>2106</v>
      </c>
      <c r="E844" t="s">
        <v>2109</v>
      </c>
      <c r="F844" t="s">
        <v>2109</v>
      </c>
      <c r="G844" t="s">
        <v>2110</v>
      </c>
      <c r="H844">
        <v>0</v>
      </c>
      <c r="I844">
        <v>10308.97</v>
      </c>
      <c r="J844">
        <v>0</v>
      </c>
      <c r="K844">
        <v>10308.97</v>
      </c>
      <c r="L844">
        <v>0</v>
      </c>
      <c r="M844">
        <v>55596.55</v>
      </c>
      <c r="N844">
        <v>0</v>
      </c>
      <c r="O844">
        <v>55596.55</v>
      </c>
      <c r="P844">
        <v>17</v>
      </c>
    </row>
    <row r="845" spans="1:16" ht="12.75">
      <c r="A845" t="s">
        <v>134</v>
      </c>
      <c r="B845" t="s">
        <v>1882</v>
      </c>
      <c r="C845" t="s">
        <v>2071</v>
      </c>
      <c r="D845" t="s">
        <v>2111</v>
      </c>
      <c r="E845" t="s">
        <v>2112</v>
      </c>
      <c r="F845" t="s">
        <v>2112</v>
      </c>
      <c r="G845" t="s">
        <v>2113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17</v>
      </c>
    </row>
    <row r="846" spans="1:16" ht="12.75">
      <c r="A846" t="s">
        <v>134</v>
      </c>
      <c r="B846" t="s">
        <v>1882</v>
      </c>
      <c r="C846" t="s">
        <v>2071</v>
      </c>
      <c r="D846" t="s">
        <v>2114</v>
      </c>
      <c r="E846" t="s">
        <v>2115</v>
      </c>
      <c r="F846" t="s">
        <v>2115</v>
      </c>
      <c r="G846" t="s">
        <v>2116</v>
      </c>
      <c r="H846">
        <v>0</v>
      </c>
      <c r="I846">
        <v>34764.42</v>
      </c>
      <c r="J846">
        <v>0</v>
      </c>
      <c r="K846">
        <v>34764.42</v>
      </c>
      <c r="L846">
        <v>0</v>
      </c>
      <c r="M846">
        <v>181436.5</v>
      </c>
      <c r="N846">
        <v>0</v>
      </c>
      <c r="O846">
        <v>181436.5</v>
      </c>
      <c r="P846">
        <v>17</v>
      </c>
    </row>
    <row r="847" spans="1:16" ht="12.75">
      <c r="A847" t="s">
        <v>134</v>
      </c>
      <c r="B847" t="s">
        <v>1882</v>
      </c>
      <c r="C847" t="s">
        <v>2071</v>
      </c>
      <c r="D847" t="s">
        <v>2117</v>
      </c>
      <c r="E847" t="s">
        <v>2118</v>
      </c>
      <c r="F847" t="s">
        <v>2118</v>
      </c>
      <c r="G847" t="s">
        <v>2119</v>
      </c>
      <c r="H847">
        <v>0</v>
      </c>
      <c r="I847">
        <v>23941.33</v>
      </c>
      <c r="J847">
        <v>0</v>
      </c>
      <c r="K847">
        <v>23941.33</v>
      </c>
      <c r="L847">
        <v>0</v>
      </c>
      <c r="M847">
        <v>176627.01</v>
      </c>
      <c r="N847">
        <v>0</v>
      </c>
      <c r="O847">
        <v>176627.01</v>
      </c>
      <c r="P847">
        <v>17</v>
      </c>
    </row>
    <row r="848" spans="1:16" ht="12.75">
      <c r="A848" t="s">
        <v>134</v>
      </c>
      <c r="B848" t="s">
        <v>1882</v>
      </c>
      <c r="C848" t="s">
        <v>2071</v>
      </c>
      <c r="D848" t="s">
        <v>2117</v>
      </c>
      <c r="E848" t="s">
        <v>2120</v>
      </c>
      <c r="F848" t="s">
        <v>2120</v>
      </c>
      <c r="G848" t="s">
        <v>2121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821490.45</v>
      </c>
      <c r="N848">
        <v>0</v>
      </c>
      <c r="O848">
        <v>821490.45</v>
      </c>
      <c r="P848">
        <v>17</v>
      </c>
    </row>
    <row r="849" spans="1:16" ht="12.75">
      <c r="A849" t="s">
        <v>134</v>
      </c>
      <c r="B849" t="s">
        <v>1882</v>
      </c>
      <c r="C849" t="s">
        <v>2071</v>
      </c>
      <c r="D849" t="s">
        <v>2117</v>
      </c>
      <c r="E849" t="s">
        <v>2122</v>
      </c>
      <c r="F849" t="s">
        <v>2123</v>
      </c>
      <c r="G849" t="s">
        <v>2060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180.3</v>
      </c>
      <c r="N849">
        <v>0</v>
      </c>
      <c r="O849">
        <v>180.3</v>
      </c>
      <c r="P849">
        <v>17</v>
      </c>
    </row>
    <row r="850" spans="1:16" ht="12.75">
      <c r="A850" t="s">
        <v>134</v>
      </c>
      <c r="B850" t="s">
        <v>1882</v>
      </c>
      <c r="C850" t="s">
        <v>2124</v>
      </c>
      <c r="D850" t="s">
        <v>2125</v>
      </c>
      <c r="E850" t="s">
        <v>2126</v>
      </c>
      <c r="F850" t="s">
        <v>2127</v>
      </c>
      <c r="G850" t="s">
        <v>2128</v>
      </c>
      <c r="H850">
        <v>0</v>
      </c>
      <c r="I850">
        <v>1771440</v>
      </c>
      <c r="J850">
        <v>0</v>
      </c>
      <c r="K850">
        <v>1771440</v>
      </c>
      <c r="L850">
        <v>0</v>
      </c>
      <c r="M850">
        <v>6673426</v>
      </c>
      <c r="N850">
        <v>0</v>
      </c>
      <c r="O850">
        <v>6673426</v>
      </c>
      <c r="P850">
        <v>18</v>
      </c>
    </row>
    <row r="851" spans="1:16" ht="12.75">
      <c r="A851" t="s">
        <v>134</v>
      </c>
      <c r="B851" t="s">
        <v>1882</v>
      </c>
      <c r="C851" t="s">
        <v>2124</v>
      </c>
      <c r="D851" t="s">
        <v>2125</v>
      </c>
      <c r="E851" t="s">
        <v>2126</v>
      </c>
      <c r="F851" t="s">
        <v>2129</v>
      </c>
      <c r="G851" t="s">
        <v>2130</v>
      </c>
      <c r="H851">
        <v>0</v>
      </c>
      <c r="I851">
        <v>17147310</v>
      </c>
      <c r="J851">
        <v>0</v>
      </c>
      <c r="K851">
        <v>17147310</v>
      </c>
      <c r="L851">
        <v>0</v>
      </c>
      <c r="M851">
        <v>55140140</v>
      </c>
      <c r="N851">
        <v>0</v>
      </c>
      <c r="O851">
        <v>55140140</v>
      </c>
      <c r="P851">
        <v>18</v>
      </c>
    </row>
    <row r="852" spans="1:16" ht="12.75">
      <c r="A852" t="s">
        <v>134</v>
      </c>
      <c r="B852" t="s">
        <v>1882</v>
      </c>
      <c r="C852" t="s">
        <v>2124</v>
      </c>
      <c r="D852" t="s">
        <v>2125</v>
      </c>
      <c r="E852" t="s">
        <v>2126</v>
      </c>
      <c r="F852" t="s">
        <v>2131</v>
      </c>
      <c r="G852" t="s">
        <v>2132</v>
      </c>
      <c r="H852">
        <v>0</v>
      </c>
      <c r="I852">
        <v>242617.5</v>
      </c>
      <c r="J852">
        <v>0</v>
      </c>
      <c r="K852">
        <v>242617.5</v>
      </c>
      <c r="L852">
        <v>0</v>
      </c>
      <c r="M852">
        <v>745000</v>
      </c>
      <c r="N852">
        <v>0</v>
      </c>
      <c r="O852">
        <v>745000</v>
      </c>
      <c r="P852">
        <v>18</v>
      </c>
    </row>
    <row r="853" spans="1:16" ht="12.75">
      <c r="A853" t="s">
        <v>134</v>
      </c>
      <c r="B853" t="s">
        <v>1882</v>
      </c>
      <c r="C853" t="s">
        <v>2124</v>
      </c>
      <c r="D853" t="s">
        <v>2125</v>
      </c>
      <c r="E853" t="s">
        <v>2126</v>
      </c>
      <c r="F853" t="s">
        <v>2133</v>
      </c>
      <c r="G853" t="s">
        <v>2134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18</v>
      </c>
    </row>
    <row r="854" spans="1:16" ht="12.75">
      <c r="A854" t="s">
        <v>134</v>
      </c>
      <c r="B854" t="s">
        <v>1882</v>
      </c>
      <c r="C854" t="s">
        <v>2124</v>
      </c>
      <c r="D854" t="s">
        <v>2125</v>
      </c>
      <c r="E854" t="s">
        <v>2126</v>
      </c>
      <c r="F854" t="s">
        <v>2135</v>
      </c>
      <c r="G854" t="s">
        <v>2136</v>
      </c>
      <c r="H854">
        <v>0</v>
      </c>
      <c r="I854">
        <v>295163.57</v>
      </c>
      <c r="J854">
        <v>0</v>
      </c>
      <c r="K854">
        <v>295163.57</v>
      </c>
      <c r="L854">
        <v>0</v>
      </c>
      <c r="M854">
        <v>2027598.45</v>
      </c>
      <c r="N854">
        <v>0</v>
      </c>
      <c r="O854">
        <v>2027598.45</v>
      </c>
      <c r="P854">
        <v>18</v>
      </c>
    </row>
    <row r="855" spans="1:16" ht="12.75">
      <c r="A855" t="s">
        <v>134</v>
      </c>
      <c r="B855" t="s">
        <v>1882</v>
      </c>
      <c r="C855" t="s">
        <v>2124</v>
      </c>
      <c r="D855" t="s">
        <v>2125</v>
      </c>
      <c r="E855" t="s">
        <v>2126</v>
      </c>
      <c r="F855" t="s">
        <v>2137</v>
      </c>
      <c r="G855" t="s">
        <v>2138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2658729.31</v>
      </c>
      <c r="N855">
        <v>0</v>
      </c>
      <c r="O855">
        <v>2658729.31</v>
      </c>
      <c r="P855">
        <v>18</v>
      </c>
    </row>
    <row r="856" spans="1:16" ht="12.75">
      <c r="A856" t="s">
        <v>134</v>
      </c>
      <c r="B856" t="s">
        <v>1882</v>
      </c>
      <c r="C856" t="s">
        <v>2124</v>
      </c>
      <c r="D856" t="s">
        <v>2125</v>
      </c>
      <c r="E856" t="s">
        <v>2139</v>
      </c>
      <c r="F856" t="s">
        <v>2140</v>
      </c>
      <c r="G856" t="s">
        <v>2141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334598689.75</v>
      </c>
      <c r="N856">
        <v>0</v>
      </c>
      <c r="O856">
        <v>334598689.75</v>
      </c>
      <c r="P856">
        <v>18</v>
      </c>
    </row>
    <row r="857" spans="1:16" ht="12.75">
      <c r="A857" t="s">
        <v>134</v>
      </c>
      <c r="B857" t="s">
        <v>1882</v>
      </c>
      <c r="C857" t="s">
        <v>2124</v>
      </c>
      <c r="D857" t="s">
        <v>2125</v>
      </c>
      <c r="E857" t="s">
        <v>2139</v>
      </c>
      <c r="F857" t="s">
        <v>2142</v>
      </c>
      <c r="G857" t="s">
        <v>2143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18</v>
      </c>
    </row>
    <row r="858" spans="1:16" ht="12.75">
      <c r="A858" t="s">
        <v>134</v>
      </c>
      <c r="B858" t="s">
        <v>1882</v>
      </c>
      <c r="C858" t="s">
        <v>2124</v>
      </c>
      <c r="D858" t="s">
        <v>2125</v>
      </c>
      <c r="E858" t="s">
        <v>2139</v>
      </c>
      <c r="F858" t="s">
        <v>2144</v>
      </c>
      <c r="G858" t="s">
        <v>2145</v>
      </c>
      <c r="H858">
        <v>0</v>
      </c>
      <c r="I858">
        <v>613641293</v>
      </c>
      <c r="J858">
        <v>0</v>
      </c>
      <c r="K858">
        <v>613641293</v>
      </c>
      <c r="L858">
        <v>0</v>
      </c>
      <c r="M858">
        <v>3634977227</v>
      </c>
      <c r="N858">
        <v>0</v>
      </c>
      <c r="O858">
        <v>3634977227</v>
      </c>
      <c r="P858">
        <v>18</v>
      </c>
    </row>
    <row r="859" spans="1:16" ht="12.75">
      <c r="A859" t="s">
        <v>134</v>
      </c>
      <c r="B859" t="s">
        <v>1882</v>
      </c>
      <c r="C859" t="s">
        <v>2124</v>
      </c>
      <c r="D859" t="s">
        <v>2125</v>
      </c>
      <c r="E859" t="s">
        <v>2139</v>
      </c>
      <c r="F859" t="s">
        <v>2146</v>
      </c>
      <c r="G859" t="s">
        <v>2147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18</v>
      </c>
    </row>
    <row r="860" spans="1:16" ht="12.75">
      <c r="A860" t="s">
        <v>134</v>
      </c>
      <c r="B860" t="s">
        <v>1882</v>
      </c>
      <c r="C860" t="s">
        <v>2124</v>
      </c>
      <c r="D860" t="s">
        <v>2125</v>
      </c>
      <c r="E860" t="s">
        <v>2139</v>
      </c>
      <c r="F860" t="s">
        <v>2148</v>
      </c>
      <c r="G860" t="s">
        <v>2149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18</v>
      </c>
    </row>
    <row r="861" spans="1:16" ht="12.75">
      <c r="A861" t="s">
        <v>134</v>
      </c>
      <c r="B861" t="s">
        <v>1882</v>
      </c>
      <c r="C861" t="s">
        <v>2124</v>
      </c>
      <c r="D861" t="s">
        <v>2125</v>
      </c>
      <c r="E861" t="s">
        <v>2139</v>
      </c>
      <c r="F861" t="s">
        <v>2150</v>
      </c>
      <c r="G861" t="s">
        <v>2151</v>
      </c>
      <c r="H861">
        <v>0</v>
      </c>
      <c r="I861">
        <v>30000</v>
      </c>
      <c r="J861">
        <v>0</v>
      </c>
      <c r="K861">
        <v>30000</v>
      </c>
      <c r="L861">
        <v>0</v>
      </c>
      <c r="M861">
        <v>221208.78</v>
      </c>
      <c r="N861">
        <v>0</v>
      </c>
      <c r="O861">
        <v>221208.78</v>
      </c>
      <c r="P861">
        <v>18</v>
      </c>
    </row>
    <row r="862" spans="1:16" ht="12.75">
      <c r="A862" t="s">
        <v>134</v>
      </c>
      <c r="B862" t="s">
        <v>1882</v>
      </c>
      <c r="C862" t="s">
        <v>2124</v>
      </c>
      <c r="D862" t="s">
        <v>2125</v>
      </c>
      <c r="E862" t="s">
        <v>2139</v>
      </c>
      <c r="F862" t="s">
        <v>2152</v>
      </c>
      <c r="G862" t="s">
        <v>2153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43471831.63</v>
      </c>
      <c r="N862">
        <v>0</v>
      </c>
      <c r="O862">
        <v>43471831.63</v>
      </c>
      <c r="P862">
        <v>18</v>
      </c>
    </row>
    <row r="863" spans="1:16" ht="12.75">
      <c r="A863" t="s">
        <v>134</v>
      </c>
      <c r="B863" t="s">
        <v>1882</v>
      </c>
      <c r="C863" t="s">
        <v>2124</v>
      </c>
      <c r="D863" t="s">
        <v>2125</v>
      </c>
      <c r="E863" t="s">
        <v>2139</v>
      </c>
      <c r="F863" t="s">
        <v>2154</v>
      </c>
      <c r="G863" t="s">
        <v>2155</v>
      </c>
      <c r="H863">
        <v>0</v>
      </c>
      <c r="I863">
        <v>10000</v>
      </c>
      <c r="J863">
        <v>0</v>
      </c>
      <c r="K863">
        <v>10000</v>
      </c>
      <c r="L863">
        <v>0</v>
      </c>
      <c r="M863">
        <v>0</v>
      </c>
      <c r="N863">
        <v>0</v>
      </c>
      <c r="O863">
        <v>0</v>
      </c>
      <c r="P863">
        <v>18</v>
      </c>
    </row>
    <row r="864" spans="1:16" ht="12.75">
      <c r="A864" t="s">
        <v>134</v>
      </c>
      <c r="B864" t="s">
        <v>1882</v>
      </c>
      <c r="C864" t="s">
        <v>2124</v>
      </c>
      <c r="D864" t="s">
        <v>2125</v>
      </c>
      <c r="E864" t="s">
        <v>2139</v>
      </c>
      <c r="F864" t="s">
        <v>2156</v>
      </c>
      <c r="G864" t="s">
        <v>2157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18</v>
      </c>
    </row>
    <row r="865" spans="1:16" ht="12.75">
      <c r="A865" t="s">
        <v>134</v>
      </c>
      <c r="B865" t="s">
        <v>1882</v>
      </c>
      <c r="C865" t="s">
        <v>2124</v>
      </c>
      <c r="D865" t="s">
        <v>2125</v>
      </c>
      <c r="E865" t="s">
        <v>2139</v>
      </c>
      <c r="F865" t="s">
        <v>2158</v>
      </c>
      <c r="G865" t="s">
        <v>2159</v>
      </c>
      <c r="H865">
        <v>0</v>
      </c>
      <c r="I865">
        <v>168208743.17</v>
      </c>
      <c r="J865">
        <v>0</v>
      </c>
      <c r="K865">
        <v>168208743.17</v>
      </c>
      <c r="L865">
        <v>0</v>
      </c>
      <c r="M865">
        <v>610548494.15</v>
      </c>
      <c r="N865">
        <v>0</v>
      </c>
      <c r="O865">
        <v>610548494.15</v>
      </c>
      <c r="P865">
        <v>18</v>
      </c>
    </row>
    <row r="866" spans="1:16" ht="12.75">
      <c r="A866" t="s">
        <v>134</v>
      </c>
      <c r="B866" t="s">
        <v>1882</v>
      </c>
      <c r="C866" t="s">
        <v>2124</v>
      </c>
      <c r="D866" t="s">
        <v>2125</v>
      </c>
      <c r="E866" t="s">
        <v>2139</v>
      </c>
      <c r="F866" t="s">
        <v>2160</v>
      </c>
      <c r="G866" t="s">
        <v>2161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18</v>
      </c>
    </row>
    <row r="867" spans="1:16" ht="12.75">
      <c r="A867" t="s">
        <v>134</v>
      </c>
      <c r="B867" t="s">
        <v>1882</v>
      </c>
      <c r="C867" t="s">
        <v>2124</v>
      </c>
      <c r="D867" t="s">
        <v>2125</v>
      </c>
      <c r="E867" t="s">
        <v>2139</v>
      </c>
      <c r="F867" t="s">
        <v>2162</v>
      </c>
      <c r="G867" t="s">
        <v>2163</v>
      </c>
      <c r="H867">
        <v>0</v>
      </c>
      <c r="I867">
        <v>5000</v>
      </c>
      <c r="J867">
        <v>0</v>
      </c>
      <c r="K867">
        <v>5000</v>
      </c>
      <c r="L867">
        <v>0</v>
      </c>
      <c r="M867">
        <v>551032.6</v>
      </c>
      <c r="N867">
        <v>0</v>
      </c>
      <c r="O867">
        <v>551032.6</v>
      </c>
      <c r="P867">
        <v>18</v>
      </c>
    </row>
    <row r="868" spans="1:16" ht="12.75">
      <c r="A868" t="s">
        <v>134</v>
      </c>
      <c r="B868" t="s">
        <v>1882</v>
      </c>
      <c r="C868" t="s">
        <v>2124</v>
      </c>
      <c r="D868" t="s">
        <v>2125</v>
      </c>
      <c r="E868" t="s">
        <v>2139</v>
      </c>
      <c r="F868" t="s">
        <v>2164</v>
      </c>
      <c r="G868" t="s">
        <v>2165</v>
      </c>
      <c r="H868">
        <v>0</v>
      </c>
      <c r="I868">
        <v>4197458.51</v>
      </c>
      <c r="J868">
        <v>0</v>
      </c>
      <c r="K868">
        <v>4197458.51</v>
      </c>
      <c r="L868">
        <v>0</v>
      </c>
      <c r="M868">
        <v>17315336.59</v>
      </c>
      <c r="N868">
        <v>0</v>
      </c>
      <c r="O868">
        <v>17315336.59</v>
      </c>
      <c r="P868">
        <v>18</v>
      </c>
    </row>
    <row r="869" spans="1:16" ht="12.75">
      <c r="A869" t="s">
        <v>134</v>
      </c>
      <c r="B869" t="s">
        <v>1882</v>
      </c>
      <c r="C869" t="s">
        <v>2124</v>
      </c>
      <c r="D869" t="s">
        <v>2125</v>
      </c>
      <c r="E869" t="s">
        <v>2139</v>
      </c>
      <c r="F869" t="s">
        <v>2166</v>
      </c>
      <c r="G869" t="s">
        <v>2167</v>
      </c>
      <c r="H869">
        <v>0</v>
      </c>
      <c r="I869">
        <v>1702.96</v>
      </c>
      <c r="J869">
        <v>0</v>
      </c>
      <c r="K869">
        <v>1702.96</v>
      </c>
      <c r="L869">
        <v>0</v>
      </c>
      <c r="M869">
        <v>138543.2</v>
      </c>
      <c r="N869">
        <v>0</v>
      </c>
      <c r="O869">
        <v>138543.2</v>
      </c>
      <c r="P869">
        <v>18</v>
      </c>
    </row>
    <row r="870" spans="1:16" ht="12.75">
      <c r="A870" t="s">
        <v>134</v>
      </c>
      <c r="B870" t="s">
        <v>1882</v>
      </c>
      <c r="C870" t="s">
        <v>2124</v>
      </c>
      <c r="D870" t="s">
        <v>2125</v>
      </c>
      <c r="E870" t="s">
        <v>2139</v>
      </c>
      <c r="F870" t="s">
        <v>2168</v>
      </c>
      <c r="G870" t="s">
        <v>2169</v>
      </c>
      <c r="H870">
        <v>0</v>
      </c>
      <c r="I870">
        <v>34596</v>
      </c>
      <c r="J870">
        <v>0</v>
      </c>
      <c r="K870">
        <v>34596</v>
      </c>
      <c r="L870">
        <v>0</v>
      </c>
      <c r="M870">
        <v>100000</v>
      </c>
      <c r="N870">
        <v>0</v>
      </c>
      <c r="O870">
        <v>100000</v>
      </c>
      <c r="P870">
        <v>18</v>
      </c>
    </row>
    <row r="871" spans="1:16" ht="12.75">
      <c r="A871" t="s">
        <v>134</v>
      </c>
      <c r="B871" t="s">
        <v>1882</v>
      </c>
      <c r="C871" t="s">
        <v>2124</v>
      </c>
      <c r="D871" t="s">
        <v>2170</v>
      </c>
      <c r="E871" t="s">
        <v>2171</v>
      </c>
      <c r="F871" t="s">
        <v>2172</v>
      </c>
      <c r="G871" t="s">
        <v>2173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18</v>
      </c>
    </row>
    <row r="872" spans="1:16" ht="12.75">
      <c r="A872" t="s">
        <v>134</v>
      </c>
      <c r="B872" t="s">
        <v>1882</v>
      </c>
      <c r="C872" t="s">
        <v>2124</v>
      </c>
      <c r="D872" t="s">
        <v>2170</v>
      </c>
      <c r="E872" t="s">
        <v>2171</v>
      </c>
      <c r="F872" t="s">
        <v>2174</v>
      </c>
      <c r="G872" t="s">
        <v>2175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18</v>
      </c>
    </row>
    <row r="873" spans="1:16" ht="12.75">
      <c r="A873" t="s">
        <v>134</v>
      </c>
      <c r="B873" t="s">
        <v>1882</v>
      </c>
      <c r="C873" t="s">
        <v>2124</v>
      </c>
      <c r="D873" t="s">
        <v>2170</v>
      </c>
      <c r="E873" t="s">
        <v>2176</v>
      </c>
      <c r="F873" t="s">
        <v>2177</v>
      </c>
      <c r="G873" t="s">
        <v>2178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18</v>
      </c>
    </row>
    <row r="874" spans="1:16" ht="12.75">
      <c r="A874" t="s">
        <v>134</v>
      </c>
      <c r="B874" t="s">
        <v>1882</v>
      </c>
      <c r="C874" t="s">
        <v>2124</v>
      </c>
      <c r="D874" t="s">
        <v>2170</v>
      </c>
      <c r="E874" t="s">
        <v>2176</v>
      </c>
      <c r="F874" t="s">
        <v>2179</v>
      </c>
      <c r="G874" t="s">
        <v>2180</v>
      </c>
      <c r="H874">
        <v>0</v>
      </c>
      <c r="I874">
        <v>1489990.54</v>
      </c>
      <c r="J874">
        <v>0</v>
      </c>
      <c r="K874">
        <v>1489990.54</v>
      </c>
      <c r="L874">
        <v>0</v>
      </c>
      <c r="M874">
        <v>8759331.96</v>
      </c>
      <c r="N874">
        <v>0</v>
      </c>
      <c r="O874">
        <v>8759331.96</v>
      </c>
      <c r="P874">
        <v>18</v>
      </c>
    </row>
    <row r="875" spans="1:16" ht="12.75">
      <c r="A875" t="s">
        <v>134</v>
      </c>
      <c r="B875" t="s">
        <v>1882</v>
      </c>
      <c r="C875" t="s">
        <v>2124</v>
      </c>
      <c r="D875" t="s">
        <v>2170</v>
      </c>
      <c r="E875" t="s">
        <v>2176</v>
      </c>
      <c r="F875" t="s">
        <v>2181</v>
      </c>
      <c r="G875" t="s">
        <v>2182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625000</v>
      </c>
      <c r="N875">
        <v>0</v>
      </c>
      <c r="O875">
        <v>625000</v>
      </c>
      <c r="P875">
        <v>18</v>
      </c>
    </row>
    <row r="876" spans="1:16" ht="12.75">
      <c r="A876" t="s">
        <v>134</v>
      </c>
      <c r="B876" t="s">
        <v>1882</v>
      </c>
      <c r="C876" t="s">
        <v>2124</v>
      </c>
      <c r="D876" t="s">
        <v>2170</v>
      </c>
      <c r="E876" t="s">
        <v>2176</v>
      </c>
      <c r="F876" t="s">
        <v>2183</v>
      </c>
      <c r="G876" t="s">
        <v>2184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18</v>
      </c>
    </row>
    <row r="877" spans="1:16" ht="12.75">
      <c r="A877" t="s">
        <v>134</v>
      </c>
      <c r="B877" t="s">
        <v>1882</v>
      </c>
      <c r="C877" t="s">
        <v>2124</v>
      </c>
      <c r="D877" t="s">
        <v>2170</v>
      </c>
      <c r="E877" t="s">
        <v>2176</v>
      </c>
      <c r="F877" t="s">
        <v>2185</v>
      </c>
      <c r="G877" t="s">
        <v>2186</v>
      </c>
      <c r="H877">
        <v>0</v>
      </c>
      <c r="I877">
        <v>0</v>
      </c>
      <c r="J877">
        <v>0</v>
      </c>
      <c r="K877">
        <v>0</v>
      </c>
      <c r="P877">
        <v>18</v>
      </c>
    </row>
    <row r="878" spans="1:16" ht="12.75">
      <c r="A878" t="s">
        <v>134</v>
      </c>
      <c r="B878" t="s">
        <v>1882</v>
      </c>
      <c r="C878" t="s">
        <v>2124</v>
      </c>
      <c r="D878" t="s">
        <v>2170</v>
      </c>
      <c r="E878" t="s">
        <v>2176</v>
      </c>
      <c r="F878" t="s">
        <v>2187</v>
      </c>
      <c r="G878" t="s">
        <v>2188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18</v>
      </c>
    </row>
    <row r="879" spans="1:16" ht="12.75">
      <c r="A879" t="s">
        <v>134</v>
      </c>
      <c r="B879" t="s">
        <v>1882</v>
      </c>
      <c r="C879" t="s">
        <v>2124</v>
      </c>
      <c r="D879" t="s">
        <v>2170</v>
      </c>
      <c r="E879" t="s">
        <v>2176</v>
      </c>
      <c r="F879" t="s">
        <v>2189</v>
      </c>
      <c r="G879" t="s">
        <v>2190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18</v>
      </c>
    </row>
    <row r="880" spans="1:16" ht="12.75">
      <c r="A880" t="s">
        <v>134</v>
      </c>
      <c r="B880" t="s">
        <v>1882</v>
      </c>
      <c r="C880" t="s">
        <v>2124</v>
      </c>
      <c r="D880" t="s">
        <v>2170</v>
      </c>
      <c r="E880" t="s">
        <v>2176</v>
      </c>
      <c r="F880" t="s">
        <v>2191</v>
      </c>
      <c r="G880" t="s">
        <v>2192</v>
      </c>
      <c r="H880">
        <v>0</v>
      </c>
      <c r="I880">
        <v>13430824.86</v>
      </c>
      <c r="J880">
        <v>0</v>
      </c>
      <c r="K880">
        <v>13430824.86</v>
      </c>
      <c r="L880">
        <v>0</v>
      </c>
      <c r="M880">
        <v>110448854.64</v>
      </c>
      <c r="N880">
        <v>0</v>
      </c>
      <c r="O880">
        <v>110448854.64</v>
      </c>
      <c r="P880">
        <v>18</v>
      </c>
    </row>
    <row r="881" spans="1:16" ht="12.75">
      <c r="A881" t="s">
        <v>134</v>
      </c>
      <c r="B881" t="s">
        <v>1882</v>
      </c>
      <c r="C881" t="s">
        <v>2124</v>
      </c>
      <c r="D881" t="s">
        <v>2170</v>
      </c>
      <c r="E881" t="s">
        <v>2176</v>
      </c>
      <c r="F881" t="s">
        <v>2193</v>
      </c>
      <c r="G881" t="s">
        <v>2194</v>
      </c>
      <c r="H881">
        <v>0</v>
      </c>
      <c r="I881">
        <v>21376647.98</v>
      </c>
      <c r="J881">
        <v>0</v>
      </c>
      <c r="K881">
        <v>21376647.98</v>
      </c>
      <c r="L881">
        <v>0</v>
      </c>
      <c r="M881">
        <v>87976435.48</v>
      </c>
      <c r="N881">
        <v>0</v>
      </c>
      <c r="O881">
        <v>87976435.48</v>
      </c>
      <c r="P881">
        <v>18</v>
      </c>
    </row>
    <row r="882" spans="1:16" ht="12.75">
      <c r="A882" t="s">
        <v>134</v>
      </c>
      <c r="B882" t="s">
        <v>1882</v>
      </c>
      <c r="C882" t="s">
        <v>2124</v>
      </c>
      <c r="D882" t="s">
        <v>2170</v>
      </c>
      <c r="E882" t="s">
        <v>2176</v>
      </c>
      <c r="F882" t="s">
        <v>2195</v>
      </c>
      <c r="G882" t="s">
        <v>2196</v>
      </c>
      <c r="H882">
        <v>0</v>
      </c>
      <c r="I882">
        <v>17854169.63</v>
      </c>
      <c r="J882">
        <v>0</v>
      </c>
      <c r="K882">
        <v>17854169.63</v>
      </c>
      <c r="L882">
        <v>0</v>
      </c>
      <c r="M882">
        <v>126439637.31</v>
      </c>
      <c r="N882">
        <v>0</v>
      </c>
      <c r="O882">
        <v>126439637.31</v>
      </c>
      <c r="P882">
        <v>18</v>
      </c>
    </row>
    <row r="883" spans="1:16" ht="12.75">
      <c r="A883" t="s">
        <v>134</v>
      </c>
      <c r="B883" t="s">
        <v>1882</v>
      </c>
      <c r="C883" t="s">
        <v>2124</v>
      </c>
      <c r="D883" t="s">
        <v>2170</v>
      </c>
      <c r="E883" t="s">
        <v>2176</v>
      </c>
      <c r="F883" t="s">
        <v>2197</v>
      </c>
      <c r="G883" t="s">
        <v>2198</v>
      </c>
      <c r="H883">
        <v>0</v>
      </c>
      <c r="I883">
        <v>114216.87</v>
      </c>
      <c r="J883">
        <v>0</v>
      </c>
      <c r="K883">
        <v>114216.87</v>
      </c>
      <c r="L883">
        <v>0</v>
      </c>
      <c r="M883">
        <v>8198976.04</v>
      </c>
      <c r="N883">
        <v>0</v>
      </c>
      <c r="O883">
        <v>8198976.04</v>
      </c>
      <c r="P883">
        <v>18</v>
      </c>
    </row>
    <row r="884" spans="1:16" ht="12.75">
      <c r="A884" t="s">
        <v>134</v>
      </c>
      <c r="B884" t="s">
        <v>1882</v>
      </c>
      <c r="C884" t="s">
        <v>2124</v>
      </c>
      <c r="D884" t="s">
        <v>2170</v>
      </c>
      <c r="E884" t="s">
        <v>2176</v>
      </c>
      <c r="F884" t="s">
        <v>2199</v>
      </c>
      <c r="G884" t="s">
        <v>2200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309241.15</v>
      </c>
      <c r="N884">
        <v>0</v>
      </c>
      <c r="O884">
        <v>309241.15</v>
      </c>
      <c r="P884">
        <v>18</v>
      </c>
    </row>
    <row r="885" spans="1:16" ht="12.75">
      <c r="A885" t="s">
        <v>134</v>
      </c>
      <c r="B885" t="s">
        <v>1882</v>
      </c>
      <c r="C885" t="s">
        <v>2124</v>
      </c>
      <c r="D885" t="s">
        <v>2170</v>
      </c>
      <c r="E885" t="s">
        <v>2176</v>
      </c>
      <c r="F885" t="s">
        <v>2201</v>
      </c>
      <c r="G885" t="s">
        <v>2202</v>
      </c>
      <c r="H885">
        <v>0</v>
      </c>
      <c r="I885">
        <v>6250</v>
      </c>
      <c r="J885">
        <v>0</v>
      </c>
      <c r="K885">
        <v>6250</v>
      </c>
      <c r="L885">
        <v>0</v>
      </c>
      <c r="M885">
        <v>7647097.62</v>
      </c>
      <c r="N885">
        <v>0</v>
      </c>
      <c r="O885">
        <v>7647097.62</v>
      </c>
      <c r="P885">
        <v>18</v>
      </c>
    </row>
    <row r="886" spans="1:16" ht="12.75">
      <c r="A886" t="s">
        <v>134</v>
      </c>
      <c r="B886" t="s">
        <v>1882</v>
      </c>
      <c r="C886" t="s">
        <v>2124</v>
      </c>
      <c r="D886" t="s">
        <v>2170</v>
      </c>
      <c r="E886" t="s">
        <v>2176</v>
      </c>
      <c r="F886" t="s">
        <v>2203</v>
      </c>
      <c r="G886" t="s">
        <v>2204</v>
      </c>
      <c r="H886">
        <v>0</v>
      </c>
      <c r="I886">
        <v>1896569.37</v>
      </c>
      <c r="J886">
        <v>0</v>
      </c>
      <c r="K886">
        <v>1896569.37</v>
      </c>
      <c r="L886">
        <v>0</v>
      </c>
      <c r="M886">
        <v>19123612.21</v>
      </c>
      <c r="N886">
        <v>0</v>
      </c>
      <c r="O886">
        <v>19123612.21</v>
      </c>
      <c r="P886">
        <v>18</v>
      </c>
    </row>
    <row r="887" spans="1:16" ht="12.75">
      <c r="A887" t="s">
        <v>134</v>
      </c>
      <c r="B887" t="s">
        <v>1882</v>
      </c>
      <c r="C887" t="s">
        <v>2124</v>
      </c>
      <c r="D887" t="s">
        <v>2170</v>
      </c>
      <c r="E887" t="s">
        <v>2176</v>
      </c>
      <c r="F887" t="s">
        <v>2205</v>
      </c>
      <c r="G887" t="s">
        <v>2206</v>
      </c>
      <c r="H887">
        <v>0</v>
      </c>
      <c r="I887">
        <v>255338.05</v>
      </c>
      <c r="J887">
        <v>0</v>
      </c>
      <c r="K887">
        <v>255338.05</v>
      </c>
      <c r="L887">
        <v>0</v>
      </c>
      <c r="M887">
        <v>2095858.5</v>
      </c>
      <c r="N887">
        <v>0</v>
      </c>
      <c r="O887">
        <v>2095858.5</v>
      </c>
      <c r="P887">
        <v>18</v>
      </c>
    </row>
    <row r="888" spans="1:16" ht="12.75">
      <c r="A888" t="s">
        <v>134</v>
      </c>
      <c r="B888" t="s">
        <v>1882</v>
      </c>
      <c r="C888" t="s">
        <v>2124</v>
      </c>
      <c r="D888" t="s">
        <v>2170</v>
      </c>
      <c r="E888" t="s">
        <v>2176</v>
      </c>
      <c r="F888" t="s">
        <v>2207</v>
      </c>
      <c r="G888" t="s">
        <v>2208</v>
      </c>
      <c r="H888">
        <v>0</v>
      </c>
      <c r="I888">
        <v>46500</v>
      </c>
      <c r="J888">
        <v>0</v>
      </c>
      <c r="K888">
        <v>46500</v>
      </c>
      <c r="L888">
        <v>0</v>
      </c>
      <c r="M888">
        <v>15928469.030000001</v>
      </c>
      <c r="N888">
        <v>0</v>
      </c>
      <c r="O888">
        <v>15928469.03</v>
      </c>
      <c r="P888">
        <v>18</v>
      </c>
    </row>
    <row r="889" spans="1:16" ht="12.75">
      <c r="A889" t="s">
        <v>134</v>
      </c>
      <c r="B889" t="s">
        <v>1882</v>
      </c>
      <c r="C889" t="s">
        <v>2124</v>
      </c>
      <c r="D889" t="s">
        <v>2170</v>
      </c>
      <c r="E889" t="s">
        <v>2176</v>
      </c>
      <c r="F889" t="s">
        <v>2209</v>
      </c>
      <c r="G889" t="s">
        <v>2210</v>
      </c>
      <c r="H889">
        <v>0</v>
      </c>
      <c r="I889">
        <v>407491.78</v>
      </c>
      <c r="J889">
        <v>0</v>
      </c>
      <c r="K889">
        <v>407491.78</v>
      </c>
      <c r="L889">
        <v>0</v>
      </c>
      <c r="M889">
        <v>11064399.59</v>
      </c>
      <c r="N889">
        <v>0</v>
      </c>
      <c r="O889">
        <v>11064399.59</v>
      </c>
      <c r="P889">
        <v>18</v>
      </c>
    </row>
    <row r="890" spans="1:16" ht="12.75">
      <c r="A890" t="s">
        <v>134</v>
      </c>
      <c r="B890" t="s">
        <v>1882</v>
      </c>
      <c r="C890" t="s">
        <v>2124</v>
      </c>
      <c r="D890" t="s">
        <v>2170</v>
      </c>
      <c r="E890" t="s">
        <v>2176</v>
      </c>
      <c r="F890" t="s">
        <v>2211</v>
      </c>
      <c r="G890" t="s">
        <v>2212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18</v>
      </c>
    </row>
    <row r="891" spans="1:16" ht="12.75">
      <c r="A891" t="s">
        <v>134</v>
      </c>
      <c r="B891" t="s">
        <v>1882</v>
      </c>
      <c r="C891" t="s">
        <v>2124</v>
      </c>
      <c r="D891" t="s">
        <v>2170</v>
      </c>
      <c r="E891" t="s">
        <v>2176</v>
      </c>
      <c r="F891" t="s">
        <v>2213</v>
      </c>
      <c r="G891" t="s">
        <v>2214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18</v>
      </c>
    </row>
    <row r="892" spans="1:16" ht="12.75">
      <c r="A892" t="s">
        <v>134</v>
      </c>
      <c r="B892" t="s">
        <v>1882</v>
      </c>
      <c r="C892" t="s">
        <v>2215</v>
      </c>
      <c r="D892" t="s">
        <v>2216</v>
      </c>
      <c r="E892" t="s">
        <v>2217</v>
      </c>
      <c r="F892" t="s">
        <v>2218</v>
      </c>
      <c r="G892" t="s">
        <v>2219</v>
      </c>
      <c r="H892">
        <v>0</v>
      </c>
      <c r="I892">
        <v>348867.67</v>
      </c>
      <c r="J892">
        <v>0</v>
      </c>
      <c r="K892">
        <v>348867.67</v>
      </c>
      <c r="L892">
        <v>0</v>
      </c>
      <c r="M892">
        <v>1521653.92</v>
      </c>
      <c r="N892">
        <v>0</v>
      </c>
      <c r="O892">
        <v>1521653.92</v>
      </c>
      <c r="P892">
        <v>36</v>
      </c>
    </row>
    <row r="893" spans="1:16" ht="12.75">
      <c r="A893" t="s">
        <v>134</v>
      </c>
      <c r="B893" t="s">
        <v>1882</v>
      </c>
      <c r="C893" t="s">
        <v>2215</v>
      </c>
      <c r="D893" t="s">
        <v>2216</v>
      </c>
      <c r="E893" t="s">
        <v>2217</v>
      </c>
      <c r="F893" t="s">
        <v>2220</v>
      </c>
      <c r="G893" t="s">
        <v>2221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36</v>
      </c>
    </row>
    <row r="894" spans="1:16" ht="12.75">
      <c r="A894" t="s">
        <v>134</v>
      </c>
      <c r="B894" t="s">
        <v>1882</v>
      </c>
      <c r="C894" t="s">
        <v>2215</v>
      </c>
      <c r="D894" t="s">
        <v>2216</v>
      </c>
      <c r="E894" t="s">
        <v>2222</v>
      </c>
      <c r="F894" t="s">
        <v>2223</v>
      </c>
      <c r="G894" t="s">
        <v>2224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36</v>
      </c>
    </row>
    <row r="895" spans="1:16" ht="12.75">
      <c r="A895" t="s">
        <v>134</v>
      </c>
      <c r="B895" t="s">
        <v>1882</v>
      </c>
      <c r="C895" t="s">
        <v>2215</v>
      </c>
      <c r="D895" t="s">
        <v>2216</v>
      </c>
      <c r="E895" t="s">
        <v>2222</v>
      </c>
      <c r="F895" t="s">
        <v>2225</v>
      </c>
      <c r="G895" t="s">
        <v>2226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36</v>
      </c>
    </row>
    <row r="896" spans="1:16" ht="12.75">
      <c r="A896" t="s">
        <v>134</v>
      </c>
      <c r="B896" t="s">
        <v>1882</v>
      </c>
      <c r="C896" t="s">
        <v>2215</v>
      </c>
      <c r="D896" t="s">
        <v>2216</v>
      </c>
      <c r="E896" t="s">
        <v>2222</v>
      </c>
      <c r="F896" t="s">
        <v>2227</v>
      </c>
      <c r="G896" t="s">
        <v>2228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36</v>
      </c>
    </row>
    <row r="897" spans="1:16" ht="12.75">
      <c r="A897" t="s">
        <v>134</v>
      </c>
      <c r="B897" t="s">
        <v>1882</v>
      </c>
      <c r="C897" t="s">
        <v>2215</v>
      </c>
      <c r="D897" t="s">
        <v>2216</v>
      </c>
      <c r="E897" t="s">
        <v>2222</v>
      </c>
      <c r="F897" t="s">
        <v>2229</v>
      </c>
      <c r="G897" t="s">
        <v>2230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36</v>
      </c>
    </row>
    <row r="898" spans="1:16" ht="12.75">
      <c r="A898" t="s">
        <v>134</v>
      </c>
      <c r="B898" t="s">
        <v>1882</v>
      </c>
      <c r="C898" t="s">
        <v>2215</v>
      </c>
      <c r="D898" t="s">
        <v>2216</v>
      </c>
      <c r="E898" t="s">
        <v>2231</v>
      </c>
      <c r="F898" t="s">
        <v>2231</v>
      </c>
      <c r="G898" t="s">
        <v>2232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36</v>
      </c>
    </row>
    <row r="899" spans="1:16" ht="12.75">
      <c r="A899" t="s">
        <v>134</v>
      </c>
      <c r="B899" t="s">
        <v>1882</v>
      </c>
      <c r="C899" t="s">
        <v>2215</v>
      </c>
      <c r="D899" t="s">
        <v>2233</v>
      </c>
      <c r="E899" t="s">
        <v>2234</v>
      </c>
      <c r="F899" t="s">
        <v>2234</v>
      </c>
      <c r="G899" t="s">
        <v>2235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1745.78</v>
      </c>
      <c r="N899">
        <v>0</v>
      </c>
      <c r="O899">
        <v>1745.78</v>
      </c>
      <c r="P899">
        <v>42</v>
      </c>
    </row>
    <row r="900" spans="1:16" ht="12.75">
      <c r="A900" t="s">
        <v>140</v>
      </c>
      <c r="B900" t="s">
        <v>1882</v>
      </c>
      <c r="C900" t="s">
        <v>2215</v>
      </c>
      <c r="D900" t="s">
        <v>2236</v>
      </c>
      <c r="E900" t="s">
        <v>2237</v>
      </c>
      <c r="F900" t="s">
        <v>2238</v>
      </c>
      <c r="G900" t="s">
        <v>2239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43</v>
      </c>
    </row>
    <row r="901" spans="1:16" ht="12.75">
      <c r="A901" t="s">
        <v>140</v>
      </c>
      <c r="B901" t="s">
        <v>1882</v>
      </c>
      <c r="C901" t="s">
        <v>2215</v>
      </c>
      <c r="D901" t="s">
        <v>2236</v>
      </c>
      <c r="E901" t="s">
        <v>2237</v>
      </c>
      <c r="F901" t="s">
        <v>2240</v>
      </c>
      <c r="G901" t="s">
        <v>2241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43</v>
      </c>
    </row>
    <row r="902" spans="1:16" ht="12.75">
      <c r="A902" t="s">
        <v>140</v>
      </c>
      <c r="B902" t="s">
        <v>1882</v>
      </c>
      <c r="C902" t="s">
        <v>2215</v>
      </c>
      <c r="D902" t="s">
        <v>2236</v>
      </c>
      <c r="E902" t="s">
        <v>2237</v>
      </c>
      <c r="F902" t="s">
        <v>2242</v>
      </c>
      <c r="G902" t="s">
        <v>2243</v>
      </c>
      <c r="H902">
        <v>0</v>
      </c>
      <c r="I902">
        <v>10.91</v>
      </c>
      <c r="J902">
        <v>0</v>
      </c>
      <c r="K902">
        <v>10.91</v>
      </c>
      <c r="L902">
        <v>0</v>
      </c>
      <c r="M902">
        <v>105.9</v>
      </c>
      <c r="N902">
        <v>0</v>
      </c>
      <c r="O902">
        <v>105.9</v>
      </c>
      <c r="P902">
        <v>43</v>
      </c>
    </row>
    <row r="903" spans="1:16" ht="12.75">
      <c r="A903" t="s">
        <v>140</v>
      </c>
      <c r="B903" t="s">
        <v>1882</v>
      </c>
      <c r="C903" t="s">
        <v>2215</v>
      </c>
      <c r="D903" t="s">
        <v>2236</v>
      </c>
      <c r="E903" t="s">
        <v>2237</v>
      </c>
      <c r="F903" t="s">
        <v>2244</v>
      </c>
      <c r="G903" t="s">
        <v>2245</v>
      </c>
      <c r="H903">
        <v>0</v>
      </c>
      <c r="I903">
        <v>26299885.53</v>
      </c>
      <c r="J903">
        <v>0</v>
      </c>
      <c r="K903">
        <v>26299885.53</v>
      </c>
      <c r="L903">
        <v>0</v>
      </c>
      <c r="M903">
        <v>62678176.6</v>
      </c>
      <c r="N903">
        <v>0</v>
      </c>
      <c r="O903">
        <v>62678176.6</v>
      </c>
      <c r="P903">
        <v>43</v>
      </c>
    </row>
    <row r="904" spans="1:16" ht="12.75">
      <c r="A904" t="s">
        <v>140</v>
      </c>
      <c r="B904" t="s">
        <v>1882</v>
      </c>
      <c r="C904" t="s">
        <v>2215</v>
      </c>
      <c r="D904" t="s">
        <v>2236</v>
      </c>
      <c r="E904" t="s">
        <v>2237</v>
      </c>
      <c r="F904" t="s">
        <v>2246</v>
      </c>
      <c r="G904" t="s">
        <v>2247</v>
      </c>
      <c r="H904">
        <v>0</v>
      </c>
      <c r="I904">
        <v>957103.23</v>
      </c>
      <c r="J904">
        <v>0</v>
      </c>
      <c r="K904">
        <v>957103.23</v>
      </c>
      <c r="L904">
        <v>0</v>
      </c>
      <c r="M904">
        <v>12701912.71</v>
      </c>
      <c r="N904">
        <v>0</v>
      </c>
      <c r="O904">
        <v>12701912.71</v>
      </c>
      <c r="P904">
        <v>43</v>
      </c>
    </row>
    <row r="905" spans="1:16" ht="12.75">
      <c r="A905" t="s">
        <v>140</v>
      </c>
      <c r="B905" t="s">
        <v>1882</v>
      </c>
      <c r="C905" t="s">
        <v>2215</v>
      </c>
      <c r="D905" t="s">
        <v>2236</v>
      </c>
      <c r="E905" t="s">
        <v>2237</v>
      </c>
      <c r="F905" t="s">
        <v>2248</v>
      </c>
      <c r="G905" t="s">
        <v>2249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43</v>
      </c>
    </row>
    <row r="906" spans="1:16" ht="12.75">
      <c r="A906" t="s">
        <v>134</v>
      </c>
      <c r="B906" t="s">
        <v>1882</v>
      </c>
      <c r="C906" t="s">
        <v>2215</v>
      </c>
      <c r="D906" t="s">
        <v>2250</v>
      </c>
      <c r="E906" t="s">
        <v>2251</v>
      </c>
      <c r="F906" t="s">
        <v>2251</v>
      </c>
      <c r="G906" t="s">
        <v>2252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41</v>
      </c>
    </row>
    <row r="907" spans="1:16" ht="12.75">
      <c r="A907" t="s">
        <v>134</v>
      </c>
      <c r="B907" t="s">
        <v>1882</v>
      </c>
      <c r="C907" t="s">
        <v>2215</v>
      </c>
      <c r="D907" t="s">
        <v>2253</v>
      </c>
      <c r="E907" t="s">
        <v>2254</v>
      </c>
      <c r="F907" t="s">
        <v>2254</v>
      </c>
      <c r="G907" t="s">
        <v>2255</v>
      </c>
      <c r="H907">
        <v>0</v>
      </c>
      <c r="I907">
        <v>59843.44</v>
      </c>
      <c r="J907">
        <v>0</v>
      </c>
      <c r="K907">
        <v>59843.44</v>
      </c>
      <c r="L907">
        <v>0</v>
      </c>
      <c r="M907">
        <v>233445.53</v>
      </c>
      <c r="N907">
        <v>0</v>
      </c>
      <c r="O907">
        <v>233445.53</v>
      </c>
      <c r="P907">
        <v>36</v>
      </c>
    </row>
    <row r="908" spans="1:16" ht="12.75">
      <c r="A908" t="s">
        <v>134</v>
      </c>
      <c r="B908" t="s">
        <v>1882</v>
      </c>
      <c r="C908" t="s">
        <v>2215</v>
      </c>
      <c r="D908" t="s">
        <v>2253</v>
      </c>
      <c r="E908" t="s">
        <v>2256</v>
      </c>
      <c r="F908" t="s">
        <v>2256</v>
      </c>
      <c r="G908" t="s">
        <v>2257</v>
      </c>
      <c r="H908">
        <v>0</v>
      </c>
      <c r="I908">
        <v>1590</v>
      </c>
      <c r="J908">
        <v>0</v>
      </c>
      <c r="K908">
        <v>1590</v>
      </c>
      <c r="L908">
        <v>0</v>
      </c>
      <c r="M908">
        <v>4398.72</v>
      </c>
      <c r="N908">
        <v>0</v>
      </c>
      <c r="O908">
        <v>4398.72</v>
      </c>
      <c r="P908">
        <v>36</v>
      </c>
    </row>
    <row r="909" spans="1:16" ht="12.75">
      <c r="A909" t="s">
        <v>140</v>
      </c>
      <c r="B909" t="s">
        <v>1882</v>
      </c>
      <c r="C909" t="s">
        <v>2258</v>
      </c>
      <c r="D909" t="s">
        <v>2259</v>
      </c>
      <c r="E909" t="s">
        <v>2260</v>
      </c>
      <c r="F909" t="s">
        <v>2260</v>
      </c>
      <c r="G909" t="s">
        <v>2261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26</v>
      </c>
    </row>
    <row r="910" spans="1:16" ht="12.75">
      <c r="A910" t="s">
        <v>140</v>
      </c>
      <c r="B910" t="s">
        <v>1882</v>
      </c>
      <c r="C910" t="s">
        <v>2258</v>
      </c>
      <c r="D910" t="s">
        <v>2262</v>
      </c>
      <c r="E910" t="s">
        <v>2263</v>
      </c>
      <c r="F910" t="s">
        <v>2263</v>
      </c>
      <c r="G910" t="s">
        <v>2264</v>
      </c>
      <c r="H910">
        <v>0</v>
      </c>
      <c r="I910">
        <v>143777.22</v>
      </c>
      <c r="J910">
        <v>0</v>
      </c>
      <c r="K910">
        <v>143777.22</v>
      </c>
      <c r="L910">
        <v>0</v>
      </c>
      <c r="M910">
        <v>0</v>
      </c>
      <c r="N910">
        <v>0</v>
      </c>
      <c r="O910">
        <v>0</v>
      </c>
      <c r="P910">
        <v>26</v>
      </c>
    </row>
    <row r="911" spans="1:16" ht="12.75">
      <c r="A911" t="s">
        <v>140</v>
      </c>
      <c r="B911" t="s">
        <v>1882</v>
      </c>
      <c r="C911" t="s">
        <v>2258</v>
      </c>
      <c r="D911" t="s">
        <v>2265</v>
      </c>
      <c r="E911" t="s">
        <v>2266</v>
      </c>
      <c r="F911" t="s">
        <v>2266</v>
      </c>
      <c r="G911" t="s">
        <v>2267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29</v>
      </c>
    </row>
    <row r="912" spans="1:16" ht="12.75">
      <c r="A912" t="s">
        <v>134</v>
      </c>
      <c r="B912" t="s">
        <v>1882</v>
      </c>
      <c r="C912" t="s">
        <v>2258</v>
      </c>
      <c r="D912" t="s">
        <v>2265</v>
      </c>
      <c r="E912" t="s">
        <v>2268</v>
      </c>
      <c r="F912" t="s">
        <v>2268</v>
      </c>
      <c r="G912" t="s">
        <v>2269</v>
      </c>
      <c r="H912">
        <v>0</v>
      </c>
      <c r="I912">
        <v>2773956.8</v>
      </c>
      <c r="J912">
        <v>0</v>
      </c>
      <c r="K912">
        <v>2773956.8</v>
      </c>
      <c r="L912">
        <v>0</v>
      </c>
      <c r="M912">
        <v>9012327.85</v>
      </c>
      <c r="N912">
        <v>0</v>
      </c>
      <c r="O912">
        <v>9012327.85</v>
      </c>
      <c r="P912">
        <v>29</v>
      </c>
    </row>
    <row r="913" spans="1:16" ht="12.75">
      <c r="A913" t="s">
        <v>134</v>
      </c>
      <c r="B913" t="s">
        <v>1882</v>
      </c>
      <c r="C913" t="s">
        <v>2270</v>
      </c>
      <c r="D913" t="s">
        <v>2271</v>
      </c>
      <c r="E913" t="s">
        <v>2272</v>
      </c>
      <c r="F913" t="s">
        <v>2272</v>
      </c>
      <c r="G913" t="s">
        <v>2273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600919.51</v>
      </c>
      <c r="N913">
        <v>0</v>
      </c>
      <c r="O913">
        <v>600919.51</v>
      </c>
      <c r="P913">
        <v>24</v>
      </c>
    </row>
    <row r="914" spans="1:16" ht="12.75">
      <c r="A914" t="s">
        <v>134</v>
      </c>
      <c r="B914" t="s">
        <v>1882</v>
      </c>
      <c r="C914" t="s">
        <v>2270</v>
      </c>
      <c r="D914" t="s">
        <v>2271</v>
      </c>
      <c r="E914" t="s">
        <v>2274</v>
      </c>
      <c r="F914" t="s">
        <v>2274</v>
      </c>
      <c r="G914" t="s">
        <v>2275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24</v>
      </c>
    </row>
    <row r="915" spans="1:16" ht="12.75">
      <c r="A915" t="s">
        <v>134</v>
      </c>
      <c r="B915" t="s">
        <v>1882</v>
      </c>
      <c r="C915" t="s">
        <v>2270</v>
      </c>
      <c r="D915" t="s">
        <v>2271</v>
      </c>
      <c r="E915" t="s">
        <v>2276</v>
      </c>
      <c r="F915" t="s">
        <v>2276</v>
      </c>
      <c r="G915" t="s">
        <v>2277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24</v>
      </c>
    </row>
    <row r="916" spans="1:16" ht="12.75">
      <c r="A916" t="s">
        <v>134</v>
      </c>
      <c r="B916" t="s">
        <v>1882</v>
      </c>
      <c r="C916" t="s">
        <v>2270</v>
      </c>
      <c r="D916" t="s">
        <v>2271</v>
      </c>
      <c r="E916" t="s">
        <v>2278</v>
      </c>
      <c r="F916" t="s">
        <v>2278</v>
      </c>
      <c r="G916" t="s">
        <v>2279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11559511.77</v>
      </c>
      <c r="N916">
        <v>0</v>
      </c>
      <c r="O916">
        <v>11559511.77</v>
      </c>
      <c r="P916">
        <v>24</v>
      </c>
    </row>
    <row r="917" spans="1:16" ht="12.75">
      <c r="A917" t="s">
        <v>134</v>
      </c>
      <c r="B917" t="s">
        <v>1882</v>
      </c>
      <c r="C917" t="s">
        <v>2270</v>
      </c>
      <c r="D917" t="s">
        <v>2271</v>
      </c>
      <c r="E917" t="s">
        <v>2280</v>
      </c>
      <c r="F917" t="s">
        <v>2280</v>
      </c>
      <c r="G917" t="s">
        <v>2281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24</v>
      </c>
    </row>
    <row r="918" spans="1:16" ht="12.75">
      <c r="A918" t="s">
        <v>134</v>
      </c>
      <c r="B918" t="s">
        <v>1882</v>
      </c>
      <c r="C918" t="s">
        <v>2270</v>
      </c>
      <c r="D918" t="s">
        <v>2271</v>
      </c>
      <c r="E918" t="s">
        <v>2282</v>
      </c>
      <c r="F918" t="s">
        <v>2282</v>
      </c>
      <c r="G918" t="s">
        <v>2283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13025.57</v>
      </c>
      <c r="N918">
        <v>0</v>
      </c>
      <c r="O918">
        <v>13025.57</v>
      </c>
      <c r="P918">
        <v>24</v>
      </c>
    </row>
    <row r="919" spans="1:16" ht="12.75">
      <c r="A919" t="s">
        <v>134</v>
      </c>
      <c r="B919" t="s">
        <v>1882</v>
      </c>
      <c r="C919" t="s">
        <v>2270</v>
      </c>
      <c r="D919" t="s">
        <v>2284</v>
      </c>
      <c r="E919" t="s">
        <v>2285</v>
      </c>
      <c r="F919" t="s">
        <v>2285</v>
      </c>
      <c r="G919" t="s">
        <v>2286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24</v>
      </c>
    </row>
    <row r="920" spans="1:16" ht="12.75">
      <c r="A920" t="s">
        <v>134</v>
      </c>
      <c r="B920" t="s">
        <v>1882</v>
      </c>
      <c r="C920" t="s">
        <v>2270</v>
      </c>
      <c r="D920" t="s">
        <v>2284</v>
      </c>
      <c r="E920" t="s">
        <v>2287</v>
      </c>
      <c r="F920" t="s">
        <v>2287</v>
      </c>
      <c r="G920" t="s">
        <v>2288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9295554.41</v>
      </c>
      <c r="N920">
        <v>0</v>
      </c>
      <c r="O920">
        <v>9295554.41</v>
      </c>
      <c r="P920">
        <v>24</v>
      </c>
    </row>
    <row r="921" spans="1:16" ht="12.75">
      <c r="A921" t="s">
        <v>134</v>
      </c>
      <c r="B921" t="s">
        <v>1882</v>
      </c>
      <c r="C921" t="s">
        <v>2270</v>
      </c>
      <c r="D921" t="s">
        <v>2284</v>
      </c>
      <c r="E921" t="s">
        <v>2289</v>
      </c>
      <c r="F921" t="s">
        <v>2289</v>
      </c>
      <c r="G921" t="s">
        <v>2290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46752592.75</v>
      </c>
      <c r="N921">
        <v>0</v>
      </c>
      <c r="O921">
        <v>46752592.75</v>
      </c>
      <c r="P921">
        <v>24</v>
      </c>
    </row>
    <row r="922" spans="1:16" ht="12.75">
      <c r="A922" t="s">
        <v>134</v>
      </c>
      <c r="B922" t="s">
        <v>1882</v>
      </c>
      <c r="C922" t="s">
        <v>2270</v>
      </c>
      <c r="D922" t="s">
        <v>2284</v>
      </c>
      <c r="E922" t="s">
        <v>2291</v>
      </c>
      <c r="F922" t="s">
        <v>2291</v>
      </c>
      <c r="G922" t="s">
        <v>2292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24</v>
      </c>
    </row>
    <row r="923" spans="1:16" ht="12.75">
      <c r="A923" t="s">
        <v>134</v>
      </c>
      <c r="B923" t="s">
        <v>1882</v>
      </c>
      <c r="C923" t="s">
        <v>2270</v>
      </c>
      <c r="D923" t="s">
        <v>2284</v>
      </c>
      <c r="E923" t="s">
        <v>2293</v>
      </c>
      <c r="F923" t="s">
        <v>2293</v>
      </c>
      <c r="G923" t="s">
        <v>2294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997794.29</v>
      </c>
      <c r="N923">
        <v>0</v>
      </c>
      <c r="O923">
        <v>997794.29</v>
      </c>
      <c r="P923">
        <v>24</v>
      </c>
    </row>
    <row r="924" spans="1:16" ht="12.75">
      <c r="A924" t="s">
        <v>134</v>
      </c>
      <c r="B924" t="s">
        <v>1882</v>
      </c>
      <c r="C924" t="s">
        <v>2270</v>
      </c>
      <c r="D924" t="s">
        <v>2284</v>
      </c>
      <c r="E924" t="s">
        <v>2295</v>
      </c>
      <c r="F924" t="s">
        <v>2295</v>
      </c>
      <c r="G924" t="s">
        <v>2296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1967645.12</v>
      </c>
      <c r="N924">
        <v>0</v>
      </c>
      <c r="O924">
        <v>1967645.12</v>
      </c>
      <c r="P924">
        <v>24</v>
      </c>
    </row>
    <row r="925" spans="1:16" ht="12.75">
      <c r="A925" t="s">
        <v>134</v>
      </c>
      <c r="B925" t="s">
        <v>1882</v>
      </c>
      <c r="C925" t="s">
        <v>2270</v>
      </c>
      <c r="D925" t="s">
        <v>2284</v>
      </c>
      <c r="E925" t="s">
        <v>2297</v>
      </c>
      <c r="F925" t="s">
        <v>2297</v>
      </c>
      <c r="G925" t="s">
        <v>2298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704327.83</v>
      </c>
      <c r="N925">
        <v>0</v>
      </c>
      <c r="O925">
        <v>704327.83</v>
      </c>
      <c r="P925">
        <v>24</v>
      </c>
    </row>
    <row r="926" spans="1:16" ht="12.75">
      <c r="A926" t="s">
        <v>134</v>
      </c>
      <c r="B926" t="s">
        <v>1882</v>
      </c>
      <c r="C926" t="s">
        <v>2270</v>
      </c>
      <c r="D926" t="s">
        <v>2284</v>
      </c>
      <c r="E926" t="s">
        <v>2299</v>
      </c>
      <c r="F926" t="s">
        <v>2299</v>
      </c>
      <c r="G926" t="s">
        <v>2300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257589.3</v>
      </c>
      <c r="N926">
        <v>0</v>
      </c>
      <c r="O926">
        <v>257589.3</v>
      </c>
      <c r="P926">
        <v>24</v>
      </c>
    </row>
    <row r="927" spans="1:16" ht="12.75">
      <c r="A927" t="s">
        <v>134</v>
      </c>
      <c r="B927" t="s">
        <v>1882</v>
      </c>
      <c r="C927" t="s">
        <v>2270</v>
      </c>
      <c r="D927" t="s">
        <v>2284</v>
      </c>
      <c r="E927" t="s">
        <v>2301</v>
      </c>
      <c r="F927" t="s">
        <v>2301</v>
      </c>
      <c r="G927" t="s">
        <v>2302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1457213.52</v>
      </c>
      <c r="N927">
        <v>0</v>
      </c>
      <c r="O927">
        <v>1457213.52</v>
      </c>
      <c r="P927">
        <v>24</v>
      </c>
    </row>
    <row r="928" spans="1:16" ht="12.75">
      <c r="A928" t="s">
        <v>134</v>
      </c>
      <c r="B928" t="s">
        <v>1882</v>
      </c>
      <c r="C928" t="s">
        <v>2270</v>
      </c>
      <c r="D928" t="s">
        <v>2284</v>
      </c>
      <c r="E928" t="s">
        <v>2303</v>
      </c>
      <c r="F928" t="s">
        <v>2303</v>
      </c>
      <c r="G928" t="s">
        <v>2304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199212.77</v>
      </c>
      <c r="N928">
        <v>0</v>
      </c>
      <c r="O928">
        <v>199212.77</v>
      </c>
      <c r="P928">
        <v>24</v>
      </c>
    </row>
    <row r="929" spans="1:16" ht="12.75">
      <c r="A929" t="s">
        <v>134</v>
      </c>
      <c r="B929" t="s">
        <v>1882</v>
      </c>
      <c r="C929" t="s">
        <v>2270</v>
      </c>
      <c r="D929" t="s">
        <v>2305</v>
      </c>
      <c r="E929" t="s">
        <v>2306</v>
      </c>
      <c r="F929" t="s">
        <v>2306</v>
      </c>
      <c r="G929" t="s">
        <v>2307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24</v>
      </c>
    </row>
    <row r="930" spans="1:16" ht="12.75">
      <c r="A930" t="s">
        <v>134</v>
      </c>
      <c r="B930" t="s">
        <v>1882</v>
      </c>
      <c r="C930" t="s">
        <v>2270</v>
      </c>
      <c r="D930" t="s">
        <v>2305</v>
      </c>
      <c r="E930" t="s">
        <v>2308</v>
      </c>
      <c r="F930" t="s">
        <v>2308</v>
      </c>
      <c r="G930" t="s">
        <v>2309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24</v>
      </c>
    </row>
    <row r="931" spans="1:16" ht="12.75">
      <c r="A931" t="s">
        <v>134</v>
      </c>
      <c r="B931" t="s">
        <v>1882</v>
      </c>
      <c r="C931" t="s">
        <v>2310</v>
      </c>
      <c r="D931" t="s">
        <v>2311</v>
      </c>
      <c r="E931" t="s">
        <v>2312</v>
      </c>
      <c r="F931" t="s">
        <v>2312</v>
      </c>
      <c r="G931" t="s">
        <v>2313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25</v>
      </c>
    </row>
    <row r="932" spans="1:16" ht="12.75">
      <c r="A932" t="s">
        <v>134</v>
      </c>
      <c r="B932" t="s">
        <v>1882</v>
      </c>
      <c r="C932" t="s">
        <v>2310</v>
      </c>
      <c r="D932" t="s">
        <v>2311</v>
      </c>
      <c r="E932" t="s">
        <v>2314</v>
      </c>
      <c r="F932" t="s">
        <v>2314</v>
      </c>
      <c r="G932" t="s">
        <v>2315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25</v>
      </c>
    </row>
    <row r="933" spans="1:16" ht="12.75">
      <c r="A933" t="s">
        <v>134</v>
      </c>
      <c r="B933" t="s">
        <v>1882</v>
      </c>
      <c r="C933" t="s">
        <v>2310</v>
      </c>
      <c r="D933" t="s">
        <v>2311</v>
      </c>
      <c r="E933" t="s">
        <v>2316</v>
      </c>
      <c r="F933" t="s">
        <v>2316</v>
      </c>
      <c r="G933" t="s">
        <v>2317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25</v>
      </c>
    </row>
    <row r="934" spans="1:16" ht="12.75">
      <c r="A934" t="s">
        <v>134</v>
      </c>
      <c r="B934" t="s">
        <v>1882</v>
      </c>
      <c r="C934" t="s">
        <v>2310</v>
      </c>
      <c r="D934" t="s">
        <v>2311</v>
      </c>
      <c r="E934" t="s">
        <v>2318</v>
      </c>
      <c r="F934" t="s">
        <v>2318</v>
      </c>
      <c r="G934" t="s">
        <v>2319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25</v>
      </c>
    </row>
    <row r="935" spans="1:16" ht="12.75">
      <c r="A935" t="s">
        <v>134</v>
      </c>
      <c r="B935" t="s">
        <v>1882</v>
      </c>
      <c r="C935" t="s">
        <v>2310</v>
      </c>
      <c r="D935" t="s">
        <v>2320</v>
      </c>
      <c r="E935" t="s">
        <v>2321</v>
      </c>
      <c r="F935" t="s">
        <v>2321</v>
      </c>
      <c r="G935" t="s">
        <v>2322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25</v>
      </c>
    </row>
    <row r="936" spans="1:16" ht="12.75">
      <c r="A936" t="s">
        <v>134</v>
      </c>
      <c r="B936" t="s">
        <v>1882</v>
      </c>
      <c r="C936" t="s">
        <v>2310</v>
      </c>
      <c r="D936" t="s">
        <v>2320</v>
      </c>
      <c r="E936" t="s">
        <v>2323</v>
      </c>
      <c r="F936" t="s">
        <v>2323</v>
      </c>
      <c r="G936" t="s">
        <v>2324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25</v>
      </c>
    </row>
    <row r="937" spans="1:16" ht="12.75">
      <c r="A937" t="s">
        <v>134</v>
      </c>
      <c r="B937" t="s">
        <v>1882</v>
      </c>
      <c r="C937" t="s">
        <v>2310</v>
      </c>
      <c r="D937" t="s">
        <v>2320</v>
      </c>
      <c r="E937" t="s">
        <v>2325</v>
      </c>
      <c r="F937" t="s">
        <v>2325</v>
      </c>
      <c r="G937" t="s">
        <v>2326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25</v>
      </c>
    </row>
    <row r="938" spans="1:16" ht="12.75">
      <c r="A938" t="s">
        <v>134</v>
      </c>
      <c r="B938" t="s">
        <v>1882</v>
      </c>
      <c r="C938" t="s">
        <v>2310</v>
      </c>
      <c r="D938" t="s">
        <v>2320</v>
      </c>
      <c r="E938" t="s">
        <v>2327</v>
      </c>
      <c r="F938" t="s">
        <v>2327</v>
      </c>
      <c r="G938" t="s">
        <v>2328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25</v>
      </c>
    </row>
    <row r="939" spans="1:16" ht="12.75">
      <c r="A939" t="s">
        <v>134</v>
      </c>
      <c r="B939" t="s">
        <v>1882</v>
      </c>
      <c r="C939" t="s">
        <v>2310</v>
      </c>
      <c r="D939" t="s">
        <v>2320</v>
      </c>
      <c r="E939" t="s">
        <v>2329</v>
      </c>
      <c r="F939" t="s">
        <v>2329</v>
      </c>
      <c r="G939" t="s">
        <v>2330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25</v>
      </c>
    </row>
    <row r="940" spans="1:16" ht="12.75">
      <c r="A940" t="s">
        <v>134</v>
      </c>
      <c r="B940" t="s">
        <v>1882</v>
      </c>
      <c r="C940" t="s">
        <v>2310</v>
      </c>
      <c r="D940" t="s">
        <v>2320</v>
      </c>
      <c r="E940" t="s">
        <v>2331</v>
      </c>
      <c r="F940" t="s">
        <v>2331</v>
      </c>
      <c r="G940" t="s">
        <v>2332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25</v>
      </c>
    </row>
    <row r="941" spans="1:16" ht="12.75">
      <c r="A941" t="s">
        <v>134</v>
      </c>
      <c r="B941" t="s">
        <v>1882</v>
      </c>
      <c r="C941" t="s">
        <v>2310</v>
      </c>
      <c r="D941" t="s">
        <v>2320</v>
      </c>
      <c r="E941" t="s">
        <v>2333</v>
      </c>
      <c r="F941" t="s">
        <v>2333</v>
      </c>
      <c r="G941" t="s">
        <v>2334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25</v>
      </c>
    </row>
    <row r="942" spans="1:16" ht="12.75">
      <c r="A942" t="s">
        <v>134</v>
      </c>
      <c r="B942" t="s">
        <v>1882</v>
      </c>
      <c r="C942" t="s">
        <v>2310</v>
      </c>
      <c r="D942" t="s">
        <v>2320</v>
      </c>
      <c r="E942" t="s">
        <v>2335</v>
      </c>
      <c r="F942" t="s">
        <v>2335</v>
      </c>
      <c r="G942" t="s">
        <v>2336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25</v>
      </c>
    </row>
    <row r="943" spans="1:16" ht="12.75">
      <c r="A943" t="s">
        <v>134</v>
      </c>
      <c r="B943" t="s">
        <v>1882</v>
      </c>
      <c r="C943" t="s">
        <v>2310</v>
      </c>
      <c r="D943" t="s">
        <v>2320</v>
      </c>
      <c r="E943" t="s">
        <v>2337</v>
      </c>
      <c r="F943" t="s">
        <v>2337</v>
      </c>
      <c r="G943" t="s">
        <v>2338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25</v>
      </c>
    </row>
    <row r="944" spans="1:16" ht="12.75">
      <c r="A944" t="s">
        <v>134</v>
      </c>
      <c r="B944" t="s">
        <v>1882</v>
      </c>
      <c r="C944" t="s">
        <v>2310</v>
      </c>
      <c r="D944" t="s">
        <v>2320</v>
      </c>
      <c r="E944" t="s">
        <v>2339</v>
      </c>
      <c r="F944" t="s">
        <v>2339</v>
      </c>
      <c r="G944" t="s">
        <v>2340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25</v>
      </c>
    </row>
    <row r="945" spans="1:16" ht="12.75">
      <c r="A945" t="s">
        <v>134</v>
      </c>
      <c r="B945" t="s">
        <v>1882</v>
      </c>
      <c r="C945" t="s">
        <v>2310</v>
      </c>
      <c r="D945" t="s">
        <v>2341</v>
      </c>
      <c r="E945" t="s">
        <v>2342</v>
      </c>
      <c r="F945" t="s">
        <v>2342</v>
      </c>
      <c r="G945" t="s">
        <v>2343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25</v>
      </c>
    </row>
    <row r="946" spans="1:16" ht="12.75">
      <c r="A946" t="s">
        <v>134</v>
      </c>
      <c r="B946" t="s">
        <v>1882</v>
      </c>
      <c r="C946" t="s">
        <v>2310</v>
      </c>
      <c r="D946" t="s">
        <v>2341</v>
      </c>
      <c r="E946" t="s">
        <v>2344</v>
      </c>
      <c r="F946" t="s">
        <v>2344</v>
      </c>
      <c r="G946" t="s">
        <v>2345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25</v>
      </c>
    </row>
    <row r="947" spans="1:16" ht="12.75">
      <c r="A947" t="s">
        <v>134</v>
      </c>
      <c r="B947" t="s">
        <v>1882</v>
      </c>
      <c r="C947" t="s">
        <v>2310</v>
      </c>
      <c r="D947" t="s">
        <v>2346</v>
      </c>
      <c r="E947" t="s">
        <v>2347</v>
      </c>
      <c r="F947" t="s">
        <v>2347</v>
      </c>
      <c r="G947" t="s">
        <v>2348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12</v>
      </c>
    </row>
    <row r="948" spans="1:16" ht="12.75">
      <c r="A948" t="s">
        <v>134</v>
      </c>
      <c r="B948" t="s">
        <v>1882</v>
      </c>
      <c r="C948" t="s">
        <v>2310</v>
      </c>
      <c r="D948" t="s">
        <v>2346</v>
      </c>
      <c r="E948" t="s">
        <v>2349</v>
      </c>
      <c r="F948" t="s">
        <v>2349</v>
      </c>
      <c r="G948" t="s">
        <v>2350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20</v>
      </c>
    </row>
    <row r="949" spans="1:16" ht="12.75">
      <c r="A949" t="s">
        <v>134</v>
      </c>
      <c r="B949" t="s">
        <v>1882</v>
      </c>
      <c r="C949" t="s">
        <v>2310</v>
      </c>
      <c r="D949" t="s">
        <v>2346</v>
      </c>
      <c r="E949" t="s">
        <v>2351</v>
      </c>
      <c r="F949" t="s">
        <v>2351</v>
      </c>
      <c r="G949" t="s">
        <v>2352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20</v>
      </c>
    </row>
    <row r="950" spans="1:16" ht="12.75">
      <c r="A950" t="s">
        <v>134</v>
      </c>
      <c r="B950" t="s">
        <v>1882</v>
      </c>
      <c r="C950" t="s">
        <v>2310</v>
      </c>
      <c r="D950" t="s">
        <v>2346</v>
      </c>
      <c r="E950" t="s">
        <v>2353</v>
      </c>
      <c r="F950" t="s">
        <v>2353</v>
      </c>
      <c r="G950" t="s">
        <v>2354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20</v>
      </c>
    </row>
    <row r="951" spans="1:16" ht="12.75">
      <c r="A951" t="s">
        <v>134</v>
      </c>
      <c r="B951" t="s">
        <v>1882</v>
      </c>
      <c r="C951" t="s">
        <v>2310</v>
      </c>
      <c r="D951" t="s">
        <v>2346</v>
      </c>
      <c r="E951" t="s">
        <v>2355</v>
      </c>
      <c r="F951" t="s">
        <v>2355</v>
      </c>
      <c r="G951" t="s">
        <v>2356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12</v>
      </c>
    </row>
    <row r="952" spans="1:16" ht="12.75">
      <c r="A952" t="s">
        <v>134</v>
      </c>
      <c r="B952" t="s">
        <v>1882</v>
      </c>
      <c r="C952" t="s">
        <v>2310</v>
      </c>
      <c r="D952" t="s">
        <v>2346</v>
      </c>
      <c r="E952" t="s">
        <v>2357</v>
      </c>
      <c r="F952" t="s">
        <v>2357</v>
      </c>
      <c r="G952" t="s">
        <v>2358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25</v>
      </c>
    </row>
    <row r="953" spans="1:16" ht="12.75">
      <c r="A953" t="s">
        <v>134</v>
      </c>
      <c r="B953" t="s">
        <v>1882</v>
      </c>
      <c r="C953" t="s">
        <v>2310</v>
      </c>
      <c r="D953" t="s">
        <v>2359</v>
      </c>
      <c r="E953" t="s">
        <v>2360</v>
      </c>
      <c r="F953" t="s">
        <v>2360</v>
      </c>
      <c r="G953" t="s">
        <v>2361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42</v>
      </c>
    </row>
    <row r="954" spans="1:16" ht="12.75">
      <c r="A954" t="s">
        <v>134</v>
      </c>
      <c r="B954" t="s">
        <v>1882</v>
      </c>
      <c r="C954" t="s">
        <v>2310</v>
      </c>
      <c r="D954" t="s">
        <v>2359</v>
      </c>
      <c r="E954" t="s">
        <v>2362</v>
      </c>
      <c r="F954" t="s">
        <v>2362</v>
      </c>
      <c r="G954" t="s">
        <v>2363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45099.75</v>
      </c>
      <c r="N954">
        <v>0</v>
      </c>
      <c r="O954">
        <v>45099.75</v>
      </c>
      <c r="P954">
        <v>42</v>
      </c>
    </row>
    <row r="955" spans="1:16" ht="12.75">
      <c r="A955" t="s">
        <v>134</v>
      </c>
      <c r="B955" t="s">
        <v>1882</v>
      </c>
      <c r="C955" t="s">
        <v>2310</v>
      </c>
      <c r="D955" t="s">
        <v>2359</v>
      </c>
      <c r="E955" t="s">
        <v>2364</v>
      </c>
      <c r="F955" t="s">
        <v>2364</v>
      </c>
      <c r="G955" t="s">
        <v>2365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42</v>
      </c>
    </row>
    <row r="956" spans="1:16" ht="12.75">
      <c r="A956" t="s">
        <v>134</v>
      </c>
      <c r="B956" t="s">
        <v>1882</v>
      </c>
      <c r="C956" t="s">
        <v>2310</v>
      </c>
      <c r="D956" t="s">
        <v>2359</v>
      </c>
      <c r="E956" t="s">
        <v>2366</v>
      </c>
      <c r="F956" t="s">
        <v>2366</v>
      </c>
      <c r="G956" t="s">
        <v>2367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409910.48</v>
      </c>
      <c r="N956">
        <v>0</v>
      </c>
      <c r="O956">
        <v>409910.48</v>
      </c>
      <c r="P956">
        <v>42</v>
      </c>
    </row>
    <row r="957" spans="1:16" ht="12.75">
      <c r="A957" t="s">
        <v>134</v>
      </c>
      <c r="B957" t="s">
        <v>1882</v>
      </c>
      <c r="C957" t="s">
        <v>2310</v>
      </c>
      <c r="D957" t="s">
        <v>2359</v>
      </c>
      <c r="E957" t="s">
        <v>2368</v>
      </c>
      <c r="F957" t="s">
        <v>2368</v>
      </c>
      <c r="G957" t="s">
        <v>2369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43</v>
      </c>
    </row>
    <row r="958" spans="1:16" ht="12.75">
      <c r="A958" t="s">
        <v>134</v>
      </c>
      <c r="B958" t="s">
        <v>1882</v>
      </c>
      <c r="C958" t="s">
        <v>2310</v>
      </c>
      <c r="D958" t="s">
        <v>2359</v>
      </c>
      <c r="E958" t="s">
        <v>2370</v>
      </c>
      <c r="F958" t="s">
        <v>2370</v>
      </c>
      <c r="G958" t="s">
        <v>2371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42</v>
      </c>
    </row>
    <row r="959" spans="1:16" ht="12.75">
      <c r="A959" t="s">
        <v>134</v>
      </c>
      <c r="B959" t="s">
        <v>1882</v>
      </c>
      <c r="C959" t="s">
        <v>2310</v>
      </c>
      <c r="D959" t="s">
        <v>2359</v>
      </c>
      <c r="E959" t="s">
        <v>2372</v>
      </c>
      <c r="F959" t="s">
        <v>2372</v>
      </c>
      <c r="G959" t="s">
        <v>2373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43</v>
      </c>
    </row>
    <row r="960" spans="1:16" ht="12.75">
      <c r="A960" t="s">
        <v>134</v>
      </c>
      <c r="B960" t="s">
        <v>1882</v>
      </c>
      <c r="C960" t="s">
        <v>2310</v>
      </c>
      <c r="D960" t="s">
        <v>2374</v>
      </c>
      <c r="E960" t="s">
        <v>2375</v>
      </c>
      <c r="F960" t="s">
        <v>2375</v>
      </c>
      <c r="G960" t="s">
        <v>2376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42</v>
      </c>
    </row>
    <row r="961" spans="1:16" ht="12.75">
      <c r="A961" t="s">
        <v>134</v>
      </c>
      <c r="B961" t="s">
        <v>1882</v>
      </c>
      <c r="C961" t="s">
        <v>2310</v>
      </c>
      <c r="D961" t="s">
        <v>2374</v>
      </c>
      <c r="E961" t="s">
        <v>2377</v>
      </c>
      <c r="F961" t="s">
        <v>2378</v>
      </c>
      <c r="G961" t="s">
        <v>2379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846582974.04</v>
      </c>
      <c r="N961">
        <v>0</v>
      </c>
      <c r="O961">
        <v>846582974.04</v>
      </c>
      <c r="P961">
        <v>43</v>
      </c>
    </row>
    <row r="962" spans="1:16" ht="12.75">
      <c r="A962" t="s">
        <v>134</v>
      </c>
      <c r="B962" t="s">
        <v>1882</v>
      </c>
      <c r="C962" t="s">
        <v>2310</v>
      </c>
      <c r="D962" t="s">
        <v>2374</v>
      </c>
      <c r="E962" t="s">
        <v>2377</v>
      </c>
      <c r="F962" t="s">
        <v>2380</v>
      </c>
      <c r="G962" t="s">
        <v>2381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43</v>
      </c>
    </row>
    <row r="963" spans="1:16" ht="12.75">
      <c r="A963" t="s">
        <v>140</v>
      </c>
      <c r="B963" t="s">
        <v>2382</v>
      </c>
      <c r="C963" t="s">
        <v>2383</v>
      </c>
      <c r="D963" t="s">
        <v>2384</v>
      </c>
      <c r="E963" t="s">
        <v>2385</v>
      </c>
      <c r="F963" t="s">
        <v>2385</v>
      </c>
      <c r="G963" t="s">
        <v>2386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9</v>
      </c>
    </row>
    <row r="964" spans="1:16" ht="12.75">
      <c r="A964" t="s">
        <v>140</v>
      </c>
      <c r="B964" t="s">
        <v>2382</v>
      </c>
      <c r="C964" t="s">
        <v>2383</v>
      </c>
      <c r="D964" t="s">
        <v>2384</v>
      </c>
      <c r="E964" t="s">
        <v>2387</v>
      </c>
      <c r="F964" t="s">
        <v>2387</v>
      </c>
      <c r="G964" t="s">
        <v>2388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9</v>
      </c>
    </row>
    <row r="965" spans="1:16" ht="12.75">
      <c r="A965" t="s">
        <v>140</v>
      </c>
      <c r="B965" t="s">
        <v>2382</v>
      </c>
      <c r="C965" t="s">
        <v>2383</v>
      </c>
      <c r="D965" t="s">
        <v>2384</v>
      </c>
      <c r="E965" t="s">
        <v>2389</v>
      </c>
      <c r="F965" t="s">
        <v>2389</v>
      </c>
      <c r="G965" t="s">
        <v>2390</v>
      </c>
      <c r="H965">
        <v>0</v>
      </c>
      <c r="I965">
        <v>381.24</v>
      </c>
      <c r="J965">
        <v>8878.79</v>
      </c>
      <c r="K965">
        <v>-8497.55</v>
      </c>
      <c r="L965">
        <v>0</v>
      </c>
      <c r="M965">
        <v>569.59</v>
      </c>
      <c r="N965">
        <v>35978.3</v>
      </c>
      <c r="O965">
        <v>-35408.71</v>
      </c>
      <c r="P965">
        <v>9</v>
      </c>
    </row>
    <row r="966" spans="1:16" ht="12.75">
      <c r="A966" t="s">
        <v>140</v>
      </c>
      <c r="B966" t="s">
        <v>2382</v>
      </c>
      <c r="C966" t="s">
        <v>2391</v>
      </c>
      <c r="D966" t="s">
        <v>2392</v>
      </c>
      <c r="E966" t="s">
        <v>2393</v>
      </c>
      <c r="F966" t="s">
        <v>2393</v>
      </c>
      <c r="G966" t="s">
        <v>2394</v>
      </c>
      <c r="H966">
        <v>0</v>
      </c>
      <c r="I966">
        <v>3434844.78</v>
      </c>
      <c r="J966">
        <v>522394523.59</v>
      </c>
      <c r="K966">
        <v>-518959678.81</v>
      </c>
      <c r="L966">
        <v>0</v>
      </c>
      <c r="M966">
        <v>282925114.11</v>
      </c>
      <c r="N966">
        <v>2336801950.1</v>
      </c>
      <c r="O966">
        <v>-2053876835.99</v>
      </c>
      <c r="P966">
        <v>1</v>
      </c>
    </row>
    <row r="967" spans="1:16" ht="12.75">
      <c r="A967" t="s">
        <v>140</v>
      </c>
      <c r="B967" t="s">
        <v>2382</v>
      </c>
      <c r="C967" t="s">
        <v>2391</v>
      </c>
      <c r="D967" t="s">
        <v>2395</v>
      </c>
      <c r="E967" t="s">
        <v>2396</v>
      </c>
      <c r="F967" t="s">
        <v>2396</v>
      </c>
      <c r="G967" t="s">
        <v>2397</v>
      </c>
      <c r="H967">
        <v>0</v>
      </c>
      <c r="I967">
        <v>5826132.53</v>
      </c>
      <c r="J967">
        <v>40914205.07</v>
      </c>
      <c r="K967">
        <v>-35088072.54</v>
      </c>
      <c r="L967">
        <v>0</v>
      </c>
      <c r="M967">
        <v>61361485.42</v>
      </c>
      <c r="N967">
        <v>404219651.79</v>
      </c>
      <c r="O967">
        <v>-342858166.37</v>
      </c>
      <c r="P967">
        <v>1</v>
      </c>
    </row>
    <row r="968" spans="1:16" ht="12.75">
      <c r="A968" t="s">
        <v>140</v>
      </c>
      <c r="B968" t="s">
        <v>2382</v>
      </c>
      <c r="C968" t="s">
        <v>2391</v>
      </c>
      <c r="D968" t="s">
        <v>2398</v>
      </c>
      <c r="E968" t="s">
        <v>2399</v>
      </c>
      <c r="F968" t="s">
        <v>2399</v>
      </c>
      <c r="G968" t="s">
        <v>2400</v>
      </c>
      <c r="H968">
        <v>0</v>
      </c>
      <c r="I968">
        <v>39275.42</v>
      </c>
      <c r="J968">
        <v>12313409.5</v>
      </c>
      <c r="K968">
        <v>-12274134.08</v>
      </c>
      <c r="L968">
        <v>0</v>
      </c>
      <c r="M968">
        <v>649775.81</v>
      </c>
      <c r="N968">
        <v>71938434.41</v>
      </c>
      <c r="O968">
        <v>-71288658.6</v>
      </c>
      <c r="P968">
        <v>1</v>
      </c>
    </row>
    <row r="969" spans="1:16" ht="12.75">
      <c r="A969" t="s">
        <v>140</v>
      </c>
      <c r="B969" t="s">
        <v>2382</v>
      </c>
      <c r="C969" t="s">
        <v>2391</v>
      </c>
      <c r="D969" t="s">
        <v>2401</v>
      </c>
      <c r="E969" t="s">
        <v>2402</v>
      </c>
      <c r="F969" t="s">
        <v>2402</v>
      </c>
      <c r="G969" t="s">
        <v>2403</v>
      </c>
      <c r="H969">
        <v>0</v>
      </c>
      <c r="I969">
        <v>25982.06</v>
      </c>
      <c r="J969">
        <v>272644.91</v>
      </c>
      <c r="K969">
        <v>-246662.85</v>
      </c>
      <c r="L969">
        <v>0</v>
      </c>
      <c r="M969">
        <v>936599.58</v>
      </c>
      <c r="N969">
        <v>69774947</v>
      </c>
      <c r="O969">
        <v>-68838347.42</v>
      </c>
      <c r="P969">
        <v>1</v>
      </c>
    </row>
    <row r="970" spans="1:16" ht="12.75">
      <c r="A970" t="s">
        <v>140</v>
      </c>
      <c r="B970" t="s">
        <v>2382</v>
      </c>
      <c r="C970" t="s">
        <v>2391</v>
      </c>
      <c r="D970" t="s">
        <v>2401</v>
      </c>
      <c r="E970" t="s">
        <v>2404</v>
      </c>
      <c r="F970" t="s">
        <v>2404</v>
      </c>
      <c r="G970" t="s">
        <v>2405</v>
      </c>
      <c r="H970">
        <v>0</v>
      </c>
      <c r="I970">
        <v>321378.96</v>
      </c>
      <c r="J970">
        <v>5250977.59</v>
      </c>
      <c r="K970">
        <v>-4929598.63</v>
      </c>
      <c r="L970">
        <v>0</v>
      </c>
      <c r="M970">
        <v>2028417.84</v>
      </c>
      <c r="N970">
        <v>16874541.61</v>
      </c>
      <c r="O970">
        <v>-14846123.77</v>
      </c>
      <c r="P970">
        <v>1</v>
      </c>
    </row>
    <row r="971" spans="1:16" ht="12.75">
      <c r="A971" t="s">
        <v>140</v>
      </c>
      <c r="B971" t="s">
        <v>2382</v>
      </c>
      <c r="C971" t="s">
        <v>2391</v>
      </c>
      <c r="D971" t="s">
        <v>2401</v>
      </c>
      <c r="E971" t="s">
        <v>2406</v>
      </c>
      <c r="F971" t="s">
        <v>2406</v>
      </c>
      <c r="G971" t="s">
        <v>2407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1</v>
      </c>
    </row>
    <row r="972" spans="1:16" ht="12.75">
      <c r="A972" t="s">
        <v>140</v>
      </c>
      <c r="B972" t="s">
        <v>2382</v>
      </c>
      <c r="C972" t="s">
        <v>2391</v>
      </c>
      <c r="D972" t="s">
        <v>2401</v>
      </c>
      <c r="E972" t="s">
        <v>2408</v>
      </c>
      <c r="F972" t="s">
        <v>2408</v>
      </c>
      <c r="G972" t="s">
        <v>2409</v>
      </c>
      <c r="H972">
        <v>0</v>
      </c>
      <c r="I972">
        <v>12628.73</v>
      </c>
      <c r="J972">
        <v>22715.59</v>
      </c>
      <c r="K972">
        <v>-10086.86</v>
      </c>
      <c r="L972">
        <v>0</v>
      </c>
      <c r="M972">
        <v>712207.37</v>
      </c>
      <c r="N972">
        <v>8541565.58</v>
      </c>
      <c r="O972">
        <v>-7829358.21</v>
      </c>
      <c r="P972">
        <v>1</v>
      </c>
    </row>
    <row r="973" spans="1:16" ht="12.75">
      <c r="A973" t="s">
        <v>140</v>
      </c>
      <c r="B973" t="s">
        <v>2382</v>
      </c>
      <c r="C973" t="s">
        <v>2391</v>
      </c>
      <c r="D973" t="s">
        <v>2401</v>
      </c>
      <c r="E973" t="s">
        <v>2410</v>
      </c>
      <c r="F973" t="s">
        <v>2410</v>
      </c>
      <c r="G973" t="s">
        <v>2411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9004700.73</v>
      </c>
      <c r="O973">
        <v>-9004700.73</v>
      </c>
      <c r="P973">
        <v>1</v>
      </c>
    </row>
    <row r="974" spans="1:16" ht="12.75">
      <c r="A974" t="s">
        <v>140</v>
      </c>
      <c r="B974" t="s">
        <v>2382</v>
      </c>
      <c r="C974" t="s">
        <v>2412</v>
      </c>
      <c r="D974" t="s">
        <v>2413</v>
      </c>
      <c r="E974" t="s">
        <v>2414</v>
      </c>
      <c r="F974" t="s">
        <v>2414</v>
      </c>
      <c r="G974" t="s">
        <v>2415</v>
      </c>
      <c r="H974">
        <v>0</v>
      </c>
      <c r="I974">
        <v>108592.35</v>
      </c>
      <c r="J974">
        <v>15935475.620000001</v>
      </c>
      <c r="K974">
        <v>-15826883.27</v>
      </c>
      <c r="L974">
        <v>0</v>
      </c>
      <c r="M974">
        <v>311407.17</v>
      </c>
      <c r="N974">
        <v>74895005.74</v>
      </c>
      <c r="O974">
        <v>-74583598.57</v>
      </c>
      <c r="P974">
        <v>1</v>
      </c>
    </row>
    <row r="975" spans="1:16" ht="12.75">
      <c r="A975" t="s">
        <v>140</v>
      </c>
      <c r="B975" t="s">
        <v>2382</v>
      </c>
      <c r="C975" t="s">
        <v>2412</v>
      </c>
      <c r="D975" t="s">
        <v>2413</v>
      </c>
      <c r="E975" t="s">
        <v>2416</v>
      </c>
      <c r="F975" t="s">
        <v>2416</v>
      </c>
      <c r="G975" t="s">
        <v>2417</v>
      </c>
      <c r="H975">
        <v>0</v>
      </c>
      <c r="I975">
        <v>6800.12</v>
      </c>
      <c r="J975">
        <v>3200612.89</v>
      </c>
      <c r="K975">
        <v>-3193812.77</v>
      </c>
      <c r="L975">
        <v>0</v>
      </c>
      <c r="M975">
        <v>198665.31</v>
      </c>
      <c r="N975">
        <v>14820430.76</v>
      </c>
      <c r="O975">
        <v>-14621765.45</v>
      </c>
      <c r="P975">
        <v>1</v>
      </c>
    </row>
    <row r="976" spans="1:16" ht="12.75">
      <c r="A976" t="s">
        <v>140</v>
      </c>
      <c r="B976" t="s">
        <v>2382</v>
      </c>
      <c r="C976" t="s">
        <v>2412</v>
      </c>
      <c r="D976" t="s">
        <v>2418</v>
      </c>
      <c r="E976" t="s">
        <v>2419</v>
      </c>
      <c r="F976" t="s">
        <v>2419</v>
      </c>
      <c r="G976" t="s">
        <v>2420</v>
      </c>
      <c r="H976">
        <v>0</v>
      </c>
      <c r="I976">
        <v>203361980.1</v>
      </c>
      <c r="J976">
        <v>399892521.8</v>
      </c>
      <c r="K976">
        <v>-196530541.7</v>
      </c>
      <c r="L976">
        <v>0</v>
      </c>
      <c r="M976">
        <v>841267160.23</v>
      </c>
      <c r="N976">
        <v>2942455059.08</v>
      </c>
      <c r="O976">
        <v>-2101187898.85</v>
      </c>
      <c r="P976">
        <v>1</v>
      </c>
    </row>
    <row r="977" spans="1:16" ht="12.75">
      <c r="A977" t="s">
        <v>140</v>
      </c>
      <c r="B977" t="s">
        <v>2382</v>
      </c>
      <c r="C977" t="s">
        <v>2412</v>
      </c>
      <c r="D977" t="s">
        <v>2418</v>
      </c>
      <c r="E977" t="s">
        <v>2421</v>
      </c>
      <c r="F977" t="s">
        <v>2421</v>
      </c>
      <c r="G977" t="s">
        <v>2422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1</v>
      </c>
    </row>
    <row r="978" spans="1:16" ht="12.75">
      <c r="A978" t="s">
        <v>140</v>
      </c>
      <c r="B978" t="s">
        <v>2382</v>
      </c>
      <c r="C978" t="s">
        <v>2412</v>
      </c>
      <c r="D978" t="s">
        <v>2423</v>
      </c>
      <c r="E978" t="s">
        <v>2424</v>
      </c>
      <c r="F978" t="s">
        <v>2424</v>
      </c>
      <c r="G978" t="s">
        <v>2425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1</v>
      </c>
    </row>
    <row r="979" spans="1:16" ht="12.75">
      <c r="A979" t="s">
        <v>140</v>
      </c>
      <c r="B979" t="s">
        <v>2382</v>
      </c>
      <c r="C979" t="s">
        <v>2412</v>
      </c>
      <c r="D979" t="s">
        <v>2423</v>
      </c>
      <c r="E979" t="s">
        <v>2426</v>
      </c>
      <c r="F979" t="s">
        <v>2426</v>
      </c>
      <c r="G979" t="s">
        <v>2427</v>
      </c>
      <c r="H979">
        <v>0</v>
      </c>
      <c r="I979">
        <v>21793.98</v>
      </c>
      <c r="J979">
        <v>1454827.15</v>
      </c>
      <c r="K979">
        <v>-1433033.17</v>
      </c>
      <c r="L979">
        <v>0</v>
      </c>
      <c r="M979">
        <v>280354.4</v>
      </c>
      <c r="N979">
        <v>7336591.54</v>
      </c>
      <c r="O979">
        <v>-7056237.14</v>
      </c>
      <c r="P979">
        <v>1</v>
      </c>
    </row>
    <row r="980" spans="1:16" ht="12.75">
      <c r="A980" t="s">
        <v>140</v>
      </c>
      <c r="B980" t="s">
        <v>2382</v>
      </c>
      <c r="C980" t="s">
        <v>2412</v>
      </c>
      <c r="D980" t="s">
        <v>2423</v>
      </c>
      <c r="E980" t="s">
        <v>2428</v>
      </c>
      <c r="F980" t="s">
        <v>2428</v>
      </c>
      <c r="G980" t="s">
        <v>2429</v>
      </c>
      <c r="H980">
        <v>0</v>
      </c>
      <c r="I980">
        <v>0</v>
      </c>
      <c r="J980">
        <v>690769.06</v>
      </c>
      <c r="K980">
        <v>-690769.06</v>
      </c>
      <c r="L980">
        <v>0</v>
      </c>
      <c r="M980">
        <v>1881876.87</v>
      </c>
      <c r="N980">
        <v>19405631.73</v>
      </c>
      <c r="O980">
        <v>-17523754.86</v>
      </c>
      <c r="P980">
        <v>1</v>
      </c>
    </row>
    <row r="981" spans="1:16" ht="12.75">
      <c r="A981" t="s">
        <v>140</v>
      </c>
      <c r="B981" t="s">
        <v>2382</v>
      </c>
      <c r="C981" t="s">
        <v>2412</v>
      </c>
      <c r="D981" t="s">
        <v>2423</v>
      </c>
      <c r="E981" t="s">
        <v>2430</v>
      </c>
      <c r="F981" t="s">
        <v>2430</v>
      </c>
      <c r="G981" t="s">
        <v>2431</v>
      </c>
      <c r="H981">
        <v>0</v>
      </c>
      <c r="I981">
        <v>178711.36</v>
      </c>
      <c r="J981">
        <v>799835.22</v>
      </c>
      <c r="K981">
        <v>-621123.86</v>
      </c>
      <c r="L981">
        <v>0</v>
      </c>
      <c r="M981">
        <v>2576411.73</v>
      </c>
      <c r="N981">
        <v>18548804.36</v>
      </c>
      <c r="O981">
        <v>-15972392.63</v>
      </c>
      <c r="P981">
        <v>1</v>
      </c>
    </row>
    <row r="982" spans="1:16" ht="12.75">
      <c r="A982" t="s">
        <v>140</v>
      </c>
      <c r="B982" t="s">
        <v>2382</v>
      </c>
      <c r="C982" t="s">
        <v>2412</v>
      </c>
      <c r="D982" t="s">
        <v>2423</v>
      </c>
      <c r="E982" t="s">
        <v>2432</v>
      </c>
      <c r="F982" t="s">
        <v>2432</v>
      </c>
      <c r="G982" t="s">
        <v>2433</v>
      </c>
      <c r="H982">
        <v>0</v>
      </c>
      <c r="I982">
        <v>0</v>
      </c>
      <c r="J982">
        <v>485939.41</v>
      </c>
      <c r="K982">
        <v>-485939.41</v>
      </c>
      <c r="L982">
        <v>0</v>
      </c>
      <c r="M982">
        <v>598338.37</v>
      </c>
      <c r="N982">
        <v>7957312.24</v>
      </c>
      <c r="O982">
        <v>-7358973.87</v>
      </c>
      <c r="P982">
        <v>1</v>
      </c>
    </row>
    <row r="983" spans="1:16" ht="12.75">
      <c r="A983" t="s">
        <v>140</v>
      </c>
      <c r="B983" t="s">
        <v>2382</v>
      </c>
      <c r="C983" t="s">
        <v>2412</v>
      </c>
      <c r="D983" t="s">
        <v>2423</v>
      </c>
      <c r="E983" t="s">
        <v>2434</v>
      </c>
      <c r="F983" t="s">
        <v>2434</v>
      </c>
      <c r="G983" t="s">
        <v>2435</v>
      </c>
      <c r="H983">
        <v>0</v>
      </c>
      <c r="I983">
        <v>0</v>
      </c>
      <c r="J983">
        <v>29047.68</v>
      </c>
      <c r="K983">
        <v>-29047.68</v>
      </c>
      <c r="L983">
        <v>0</v>
      </c>
      <c r="M983">
        <v>72067.22</v>
      </c>
      <c r="N983">
        <v>128786.16</v>
      </c>
      <c r="O983">
        <v>-56718.94</v>
      </c>
      <c r="P983">
        <v>1</v>
      </c>
    </row>
    <row r="984" spans="1:16" ht="12.75">
      <c r="A984" t="s">
        <v>140</v>
      </c>
      <c r="B984" t="s">
        <v>2382</v>
      </c>
      <c r="C984" t="s">
        <v>2412</v>
      </c>
      <c r="D984" t="s">
        <v>2423</v>
      </c>
      <c r="E984" t="s">
        <v>2436</v>
      </c>
      <c r="F984" t="s">
        <v>2436</v>
      </c>
      <c r="G984" t="s">
        <v>2437</v>
      </c>
      <c r="H984">
        <v>0</v>
      </c>
      <c r="I984">
        <v>1627836.91</v>
      </c>
      <c r="J984">
        <v>1606131.66</v>
      </c>
      <c r="K984">
        <v>21705.25</v>
      </c>
      <c r="L984">
        <v>0</v>
      </c>
      <c r="M984">
        <v>162987859.48</v>
      </c>
      <c r="N984">
        <v>518392674.13</v>
      </c>
      <c r="O984">
        <v>-355404814.65</v>
      </c>
      <c r="P984">
        <v>1</v>
      </c>
    </row>
    <row r="985" spans="1:16" ht="12.75">
      <c r="A985" t="s">
        <v>140</v>
      </c>
      <c r="B985" t="s">
        <v>2382</v>
      </c>
      <c r="C985" t="s">
        <v>2412</v>
      </c>
      <c r="D985" t="s">
        <v>2423</v>
      </c>
      <c r="E985" t="s">
        <v>2438</v>
      </c>
      <c r="F985" t="s">
        <v>2438</v>
      </c>
      <c r="G985" t="s">
        <v>2439</v>
      </c>
      <c r="H985">
        <v>0</v>
      </c>
      <c r="I985">
        <v>0</v>
      </c>
      <c r="J985">
        <v>24017847.57</v>
      </c>
      <c r="K985">
        <v>-24017847.57</v>
      </c>
      <c r="L985">
        <v>0</v>
      </c>
      <c r="M985">
        <v>33533985</v>
      </c>
      <c r="N985">
        <v>147320875.33</v>
      </c>
      <c r="O985">
        <v>-113786890.33</v>
      </c>
      <c r="P985">
        <v>1</v>
      </c>
    </row>
    <row r="986" spans="1:16" ht="12.75">
      <c r="A986" t="s">
        <v>140</v>
      </c>
      <c r="B986" t="s">
        <v>2382</v>
      </c>
      <c r="C986" t="s">
        <v>2412</v>
      </c>
      <c r="D986" t="s">
        <v>2423</v>
      </c>
      <c r="E986" t="s">
        <v>2440</v>
      </c>
      <c r="F986" t="s">
        <v>2440</v>
      </c>
      <c r="G986" t="s">
        <v>2441</v>
      </c>
      <c r="H986">
        <v>0</v>
      </c>
      <c r="I986">
        <v>351.27</v>
      </c>
      <c r="J986">
        <v>6407124.1</v>
      </c>
      <c r="K986">
        <v>-6406772.83</v>
      </c>
      <c r="L986">
        <v>0</v>
      </c>
      <c r="M986">
        <v>26.03</v>
      </c>
      <c r="N986">
        <v>33413799.98</v>
      </c>
      <c r="O986">
        <v>-33413773.95</v>
      </c>
      <c r="P986">
        <v>1</v>
      </c>
    </row>
    <row r="987" spans="1:16" ht="12.75">
      <c r="A987" t="s">
        <v>140</v>
      </c>
      <c r="B987" t="s">
        <v>2382</v>
      </c>
      <c r="C987" t="s">
        <v>2412</v>
      </c>
      <c r="D987" t="s">
        <v>2423</v>
      </c>
      <c r="E987" t="s">
        <v>2442</v>
      </c>
      <c r="F987" t="s">
        <v>2442</v>
      </c>
      <c r="G987" t="s">
        <v>2443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1</v>
      </c>
    </row>
    <row r="988" spans="1:16" ht="12.75">
      <c r="A988" t="s">
        <v>140</v>
      </c>
      <c r="B988" t="s">
        <v>2382</v>
      </c>
      <c r="C988" t="s">
        <v>2412</v>
      </c>
      <c r="D988" t="s">
        <v>2444</v>
      </c>
      <c r="E988" t="s">
        <v>2445</v>
      </c>
      <c r="F988" t="s">
        <v>2445</v>
      </c>
      <c r="G988" t="s">
        <v>2446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1</v>
      </c>
    </row>
    <row r="989" spans="1:16" ht="12.75">
      <c r="A989" t="s">
        <v>140</v>
      </c>
      <c r="B989" t="s">
        <v>2382</v>
      </c>
      <c r="C989" t="s">
        <v>2412</v>
      </c>
      <c r="D989" t="s">
        <v>2444</v>
      </c>
      <c r="E989" t="s">
        <v>2447</v>
      </c>
      <c r="F989" t="s">
        <v>2447</v>
      </c>
      <c r="G989" t="s">
        <v>2448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25724.75</v>
      </c>
      <c r="N989">
        <v>4738.07</v>
      </c>
      <c r="O989">
        <v>20986.68</v>
      </c>
      <c r="P989">
        <v>1</v>
      </c>
    </row>
    <row r="990" spans="1:16" ht="12.75">
      <c r="A990" t="s">
        <v>140</v>
      </c>
      <c r="B990" t="s">
        <v>2382</v>
      </c>
      <c r="C990" t="s">
        <v>2412</v>
      </c>
      <c r="D990" t="s">
        <v>2444</v>
      </c>
      <c r="E990" t="s">
        <v>2449</v>
      </c>
      <c r="F990" t="s">
        <v>2449</v>
      </c>
      <c r="G990" t="s">
        <v>2450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1</v>
      </c>
    </row>
    <row r="991" spans="1:16" ht="12.75">
      <c r="A991" t="s">
        <v>140</v>
      </c>
      <c r="B991" t="s">
        <v>2382</v>
      </c>
      <c r="C991" t="s">
        <v>2412</v>
      </c>
      <c r="D991" t="s">
        <v>2444</v>
      </c>
      <c r="E991" t="s">
        <v>2451</v>
      </c>
      <c r="F991" t="s">
        <v>2451</v>
      </c>
      <c r="G991" t="s">
        <v>2452</v>
      </c>
      <c r="H991">
        <v>0</v>
      </c>
      <c r="I991">
        <v>0</v>
      </c>
      <c r="J991">
        <v>995632.16</v>
      </c>
      <c r="K991">
        <v>-995632.16</v>
      </c>
      <c r="L991">
        <v>0</v>
      </c>
      <c r="M991">
        <v>22502.16</v>
      </c>
      <c r="N991">
        <v>1924014.53</v>
      </c>
      <c r="O991">
        <v>-1901512.37</v>
      </c>
      <c r="P991">
        <v>1</v>
      </c>
    </row>
    <row r="992" spans="1:16" ht="12.75">
      <c r="A992" t="s">
        <v>140</v>
      </c>
      <c r="B992" t="s">
        <v>2382</v>
      </c>
      <c r="C992" t="s">
        <v>2412</v>
      </c>
      <c r="D992" t="s">
        <v>2444</v>
      </c>
      <c r="E992" t="s">
        <v>2453</v>
      </c>
      <c r="F992" t="s">
        <v>2453</v>
      </c>
      <c r="G992" t="s">
        <v>2454</v>
      </c>
      <c r="H992">
        <v>0</v>
      </c>
      <c r="I992">
        <v>0</v>
      </c>
      <c r="J992">
        <v>363566.09</v>
      </c>
      <c r="K992">
        <v>-363566.09</v>
      </c>
      <c r="L992">
        <v>0</v>
      </c>
      <c r="M992">
        <v>0</v>
      </c>
      <c r="N992">
        <v>1887112.4</v>
      </c>
      <c r="O992">
        <v>-1887112.4</v>
      </c>
      <c r="P992">
        <v>1</v>
      </c>
    </row>
    <row r="993" spans="1:16" ht="12.75">
      <c r="A993" t="s">
        <v>140</v>
      </c>
      <c r="B993" t="s">
        <v>2382</v>
      </c>
      <c r="C993" t="s">
        <v>2412</v>
      </c>
      <c r="D993" t="s">
        <v>2444</v>
      </c>
      <c r="E993" t="s">
        <v>2455</v>
      </c>
      <c r="F993" t="s">
        <v>2455</v>
      </c>
      <c r="G993" t="s">
        <v>2425</v>
      </c>
      <c r="H993">
        <v>0</v>
      </c>
      <c r="I993">
        <v>0</v>
      </c>
      <c r="J993">
        <v>0</v>
      </c>
      <c r="K993">
        <v>0</v>
      </c>
      <c r="P993">
        <v>1</v>
      </c>
    </row>
    <row r="994" spans="1:16" ht="12.75">
      <c r="A994" t="s">
        <v>140</v>
      </c>
      <c r="B994" t="s">
        <v>2382</v>
      </c>
      <c r="C994" t="s">
        <v>2456</v>
      </c>
      <c r="D994" t="s">
        <v>26</v>
      </c>
      <c r="E994" t="s">
        <v>2457</v>
      </c>
      <c r="F994" t="s">
        <v>2457</v>
      </c>
      <c r="G994" t="s">
        <v>2458</v>
      </c>
      <c r="H994">
        <v>0</v>
      </c>
      <c r="I994">
        <v>0</v>
      </c>
      <c r="J994">
        <v>209926.84</v>
      </c>
      <c r="K994">
        <v>-209926.84</v>
      </c>
      <c r="L994">
        <v>0</v>
      </c>
      <c r="M994">
        <v>0</v>
      </c>
      <c r="N994">
        <v>587692.92</v>
      </c>
      <c r="O994">
        <v>-587692.92</v>
      </c>
      <c r="P994">
        <v>2</v>
      </c>
    </row>
    <row r="995" spans="1:16" ht="12.75">
      <c r="A995" t="s">
        <v>140</v>
      </c>
      <c r="B995" t="s">
        <v>2382</v>
      </c>
      <c r="C995" t="s">
        <v>2456</v>
      </c>
      <c r="D995" t="s">
        <v>26</v>
      </c>
      <c r="E995" t="s">
        <v>2459</v>
      </c>
      <c r="F995" t="s">
        <v>2459</v>
      </c>
      <c r="G995" t="s">
        <v>2460</v>
      </c>
      <c r="H995">
        <v>0</v>
      </c>
      <c r="I995">
        <v>9624.67</v>
      </c>
      <c r="J995">
        <v>2256174.24</v>
      </c>
      <c r="K995">
        <v>-2246549.57</v>
      </c>
      <c r="L995">
        <v>0</v>
      </c>
      <c r="M995">
        <v>110787.17</v>
      </c>
      <c r="N995">
        <v>6821977.14</v>
      </c>
      <c r="O995">
        <v>-6711189.97</v>
      </c>
      <c r="P995">
        <v>2</v>
      </c>
    </row>
    <row r="996" spans="1:16" ht="12.75">
      <c r="A996" t="s">
        <v>140</v>
      </c>
      <c r="B996" t="s">
        <v>2382</v>
      </c>
      <c r="C996" t="s">
        <v>2456</v>
      </c>
      <c r="D996" t="s">
        <v>26</v>
      </c>
      <c r="E996" t="s">
        <v>2461</v>
      </c>
      <c r="F996" t="s">
        <v>2461</v>
      </c>
      <c r="G996" t="s">
        <v>2462</v>
      </c>
      <c r="H996">
        <v>0</v>
      </c>
      <c r="I996">
        <v>0</v>
      </c>
      <c r="J996">
        <v>466422.84</v>
      </c>
      <c r="K996">
        <v>-466422.84</v>
      </c>
      <c r="L996">
        <v>0</v>
      </c>
      <c r="M996">
        <v>0</v>
      </c>
      <c r="N996">
        <v>1670831.98</v>
      </c>
      <c r="O996">
        <v>-1670831.98</v>
      </c>
      <c r="P996">
        <v>2</v>
      </c>
    </row>
    <row r="997" spans="1:16" ht="12.75">
      <c r="A997" t="s">
        <v>140</v>
      </c>
      <c r="B997" t="s">
        <v>2382</v>
      </c>
      <c r="C997" t="s">
        <v>2456</v>
      </c>
      <c r="D997" t="s">
        <v>26</v>
      </c>
      <c r="E997" t="s">
        <v>2463</v>
      </c>
      <c r="F997" t="s">
        <v>2463</v>
      </c>
      <c r="G997" t="s">
        <v>2464</v>
      </c>
      <c r="H997">
        <v>0</v>
      </c>
      <c r="I997">
        <v>0</v>
      </c>
      <c r="J997">
        <v>74750.85</v>
      </c>
      <c r="K997">
        <v>-74750.85</v>
      </c>
      <c r="L997">
        <v>0</v>
      </c>
      <c r="M997">
        <v>0</v>
      </c>
      <c r="N997">
        <v>87883.6</v>
      </c>
      <c r="O997">
        <v>-87883.6</v>
      </c>
      <c r="P997">
        <v>2</v>
      </c>
    </row>
    <row r="998" spans="1:16" ht="12.75">
      <c r="A998" t="s">
        <v>140</v>
      </c>
      <c r="B998" t="s">
        <v>2382</v>
      </c>
      <c r="C998" t="s">
        <v>2456</v>
      </c>
      <c r="D998" t="s">
        <v>26</v>
      </c>
      <c r="E998" t="s">
        <v>2465</v>
      </c>
      <c r="F998" t="s">
        <v>2465</v>
      </c>
      <c r="G998" t="s">
        <v>2466</v>
      </c>
      <c r="H998">
        <v>0</v>
      </c>
      <c r="I998">
        <v>36.48</v>
      </c>
      <c r="J998">
        <v>92057.82</v>
      </c>
      <c r="K998">
        <v>-92021.34</v>
      </c>
      <c r="L998">
        <v>0</v>
      </c>
      <c r="M998">
        <v>203.24</v>
      </c>
      <c r="N998">
        <v>553148.45</v>
      </c>
      <c r="O998">
        <v>-552945.21</v>
      </c>
      <c r="P998">
        <v>2</v>
      </c>
    </row>
    <row r="999" spans="1:16" ht="12.75">
      <c r="A999" t="s">
        <v>140</v>
      </c>
      <c r="B999" t="s">
        <v>2382</v>
      </c>
      <c r="C999" t="s">
        <v>2456</v>
      </c>
      <c r="D999" t="s">
        <v>26</v>
      </c>
      <c r="E999" t="s">
        <v>2467</v>
      </c>
      <c r="F999" t="s">
        <v>2467</v>
      </c>
      <c r="G999" t="s">
        <v>2468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2</v>
      </c>
    </row>
    <row r="1000" spans="1:16" ht="12.75">
      <c r="A1000" t="s">
        <v>140</v>
      </c>
      <c r="B1000" t="s">
        <v>2382</v>
      </c>
      <c r="C1000" t="s">
        <v>2456</v>
      </c>
      <c r="D1000" t="s">
        <v>26</v>
      </c>
      <c r="E1000" t="s">
        <v>2469</v>
      </c>
      <c r="F1000" t="s">
        <v>2470</v>
      </c>
      <c r="G1000" t="s">
        <v>2471</v>
      </c>
      <c r="H1000">
        <v>0</v>
      </c>
      <c r="I1000">
        <v>1815.33</v>
      </c>
      <c r="J1000">
        <v>82018.13</v>
      </c>
      <c r="K1000">
        <v>-80202.8</v>
      </c>
      <c r="L1000">
        <v>0</v>
      </c>
      <c r="M1000">
        <v>0</v>
      </c>
      <c r="N1000">
        <v>2625645.87</v>
      </c>
      <c r="O1000">
        <v>-2625645.87</v>
      </c>
      <c r="P1000">
        <v>2</v>
      </c>
    </row>
    <row r="1001" spans="1:16" ht="12.75">
      <c r="A1001" t="s">
        <v>140</v>
      </c>
      <c r="B1001" t="s">
        <v>2382</v>
      </c>
      <c r="C1001" t="s">
        <v>2456</v>
      </c>
      <c r="D1001" t="s">
        <v>2472</v>
      </c>
      <c r="E1001" t="s">
        <v>2473</v>
      </c>
      <c r="F1001" t="s">
        <v>2474</v>
      </c>
      <c r="G1001" t="s">
        <v>2475</v>
      </c>
      <c r="H1001">
        <v>0</v>
      </c>
      <c r="I1001">
        <v>0</v>
      </c>
      <c r="J1001">
        <v>2936.25</v>
      </c>
      <c r="K1001">
        <v>-2936.25</v>
      </c>
      <c r="L1001">
        <v>0</v>
      </c>
      <c r="M1001">
        <v>0</v>
      </c>
      <c r="N1001">
        <v>8405.7</v>
      </c>
      <c r="O1001">
        <v>-8405.7</v>
      </c>
      <c r="P1001">
        <v>10</v>
      </c>
    </row>
    <row r="1002" spans="1:16" ht="12.75">
      <c r="A1002" t="s">
        <v>140</v>
      </c>
      <c r="B1002" t="s">
        <v>2382</v>
      </c>
      <c r="C1002" t="s">
        <v>2456</v>
      </c>
      <c r="D1002" t="s">
        <v>2472</v>
      </c>
      <c r="E1002" t="s">
        <v>2473</v>
      </c>
      <c r="F1002" t="s">
        <v>2476</v>
      </c>
      <c r="G1002" t="s">
        <v>2477</v>
      </c>
      <c r="H1002">
        <v>0</v>
      </c>
      <c r="I1002">
        <v>0</v>
      </c>
      <c r="J1002">
        <v>941.64</v>
      </c>
      <c r="K1002">
        <v>-941.64</v>
      </c>
      <c r="L1002">
        <v>0</v>
      </c>
      <c r="M1002">
        <v>0</v>
      </c>
      <c r="N1002">
        <v>11409.75</v>
      </c>
      <c r="O1002">
        <v>-11409.75</v>
      </c>
      <c r="P1002">
        <v>10</v>
      </c>
    </row>
    <row r="1003" spans="1:16" ht="12.75">
      <c r="A1003" t="s">
        <v>140</v>
      </c>
      <c r="B1003" t="s">
        <v>2382</v>
      </c>
      <c r="C1003" t="s">
        <v>2456</v>
      </c>
      <c r="D1003" t="s">
        <v>2472</v>
      </c>
      <c r="E1003" t="s">
        <v>2473</v>
      </c>
      <c r="F1003" t="s">
        <v>2478</v>
      </c>
      <c r="G1003" t="s">
        <v>2479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10</v>
      </c>
    </row>
    <row r="1004" spans="1:16" ht="12.75">
      <c r="A1004" t="s">
        <v>140</v>
      </c>
      <c r="B1004" t="s">
        <v>2382</v>
      </c>
      <c r="C1004" t="s">
        <v>2456</v>
      </c>
      <c r="D1004" t="s">
        <v>2472</v>
      </c>
      <c r="E1004" t="s">
        <v>2473</v>
      </c>
      <c r="F1004" t="s">
        <v>2480</v>
      </c>
      <c r="G1004" t="s">
        <v>2481</v>
      </c>
      <c r="H1004">
        <v>0</v>
      </c>
      <c r="I1004">
        <v>0</v>
      </c>
      <c r="J1004">
        <v>1670.9</v>
      </c>
      <c r="K1004">
        <v>-1670.9</v>
      </c>
      <c r="L1004">
        <v>0</v>
      </c>
      <c r="M1004">
        <v>0</v>
      </c>
      <c r="N1004">
        <v>10642.67</v>
      </c>
      <c r="O1004">
        <v>-10642.67</v>
      </c>
      <c r="P1004">
        <v>10</v>
      </c>
    </row>
    <row r="1005" spans="1:16" ht="12.75">
      <c r="A1005" t="s">
        <v>140</v>
      </c>
      <c r="B1005" t="s">
        <v>2382</v>
      </c>
      <c r="C1005" t="s">
        <v>2456</v>
      </c>
      <c r="D1005" t="s">
        <v>2472</v>
      </c>
      <c r="E1005" t="s">
        <v>2473</v>
      </c>
      <c r="F1005" t="s">
        <v>2482</v>
      </c>
      <c r="G1005" t="s">
        <v>2483</v>
      </c>
      <c r="H1005">
        <v>0</v>
      </c>
      <c r="I1005">
        <v>2600.4</v>
      </c>
      <c r="J1005">
        <v>157110.58</v>
      </c>
      <c r="K1005">
        <v>-154510.18</v>
      </c>
      <c r="L1005">
        <v>0</v>
      </c>
      <c r="M1005">
        <v>14710.51</v>
      </c>
      <c r="N1005">
        <v>283285.19</v>
      </c>
      <c r="O1005">
        <v>-268574.68</v>
      </c>
      <c r="P1005">
        <v>10</v>
      </c>
    </row>
    <row r="1006" spans="1:16" ht="12.75">
      <c r="A1006" t="s">
        <v>140</v>
      </c>
      <c r="B1006" t="s">
        <v>2382</v>
      </c>
      <c r="C1006" t="s">
        <v>2456</v>
      </c>
      <c r="D1006" t="s">
        <v>2472</v>
      </c>
      <c r="E1006" t="s">
        <v>2473</v>
      </c>
      <c r="F1006" t="s">
        <v>2484</v>
      </c>
      <c r="G1006" t="s">
        <v>2485</v>
      </c>
      <c r="H1006">
        <v>0</v>
      </c>
      <c r="I1006">
        <v>130</v>
      </c>
      <c r="J1006">
        <v>0</v>
      </c>
      <c r="K1006">
        <v>130</v>
      </c>
      <c r="L1006">
        <v>0</v>
      </c>
      <c r="M1006">
        <v>5270.5</v>
      </c>
      <c r="N1006">
        <v>143846</v>
      </c>
      <c r="O1006">
        <v>-138575.5</v>
      </c>
      <c r="P1006">
        <v>10</v>
      </c>
    </row>
    <row r="1007" spans="1:16" ht="12.75">
      <c r="A1007" t="s">
        <v>140</v>
      </c>
      <c r="B1007" t="s">
        <v>2382</v>
      </c>
      <c r="C1007" t="s">
        <v>2456</v>
      </c>
      <c r="D1007" t="s">
        <v>2472</v>
      </c>
      <c r="E1007" t="s">
        <v>2473</v>
      </c>
      <c r="F1007" t="s">
        <v>2486</v>
      </c>
      <c r="G1007" t="s">
        <v>2487</v>
      </c>
      <c r="H1007">
        <v>0</v>
      </c>
      <c r="I1007">
        <v>0</v>
      </c>
      <c r="J1007">
        <v>547318.64</v>
      </c>
      <c r="K1007">
        <v>-547318.64</v>
      </c>
      <c r="L1007">
        <v>0</v>
      </c>
      <c r="M1007">
        <v>10801.8</v>
      </c>
      <c r="N1007">
        <v>2221599.42</v>
      </c>
      <c r="O1007">
        <v>-2210797.62</v>
      </c>
      <c r="P1007">
        <v>10</v>
      </c>
    </row>
    <row r="1008" spans="1:16" ht="12.75">
      <c r="A1008" t="s">
        <v>140</v>
      </c>
      <c r="B1008" t="s">
        <v>2382</v>
      </c>
      <c r="C1008" t="s">
        <v>2456</v>
      </c>
      <c r="D1008" t="s">
        <v>2472</v>
      </c>
      <c r="E1008" t="s">
        <v>2473</v>
      </c>
      <c r="F1008" t="s">
        <v>2488</v>
      </c>
      <c r="G1008" t="s">
        <v>2489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10</v>
      </c>
    </row>
    <row r="1009" spans="1:16" ht="12.75">
      <c r="A1009" t="s">
        <v>140</v>
      </c>
      <c r="B1009" t="s">
        <v>2382</v>
      </c>
      <c r="C1009" t="s">
        <v>2456</v>
      </c>
      <c r="D1009" t="s">
        <v>2472</v>
      </c>
      <c r="E1009" t="s">
        <v>2473</v>
      </c>
      <c r="F1009" t="s">
        <v>2490</v>
      </c>
      <c r="G1009" t="s">
        <v>2491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10</v>
      </c>
    </row>
    <row r="1010" spans="1:16" ht="12.75">
      <c r="A1010" t="s">
        <v>140</v>
      </c>
      <c r="B1010" t="s">
        <v>2382</v>
      </c>
      <c r="C1010" t="s">
        <v>2456</v>
      </c>
      <c r="D1010" t="s">
        <v>2472</v>
      </c>
      <c r="E1010" t="s">
        <v>2473</v>
      </c>
      <c r="F1010" t="s">
        <v>2492</v>
      </c>
      <c r="G1010" t="s">
        <v>2493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10</v>
      </c>
    </row>
    <row r="1011" spans="1:16" ht="12.75">
      <c r="A1011" t="s">
        <v>140</v>
      </c>
      <c r="B1011" t="s">
        <v>2382</v>
      </c>
      <c r="C1011" t="s">
        <v>2456</v>
      </c>
      <c r="D1011" t="s">
        <v>2472</v>
      </c>
      <c r="E1011" t="s">
        <v>2473</v>
      </c>
      <c r="F1011" t="s">
        <v>2494</v>
      </c>
      <c r="G1011" t="s">
        <v>2495</v>
      </c>
      <c r="H1011">
        <v>0</v>
      </c>
      <c r="I1011">
        <v>0</v>
      </c>
      <c r="J1011">
        <v>28256.57</v>
      </c>
      <c r="K1011">
        <v>-28256.57</v>
      </c>
      <c r="L1011">
        <v>0</v>
      </c>
      <c r="M1011">
        <v>176.78</v>
      </c>
      <c r="N1011">
        <v>115887.18</v>
      </c>
      <c r="O1011">
        <v>-115710.4</v>
      </c>
      <c r="P1011">
        <v>10</v>
      </c>
    </row>
    <row r="1012" spans="1:16" ht="12.75">
      <c r="A1012" t="s">
        <v>140</v>
      </c>
      <c r="B1012" t="s">
        <v>2382</v>
      </c>
      <c r="C1012" t="s">
        <v>2456</v>
      </c>
      <c r="D1012" t="s">
        <v>2472</v>
      </c>
      <c r="E1012" t="s">
        <v>2473</v>
      </c>
      <c r="F1012" t="s">
        <v>2496</v>
      </c>
      <c r="G1012" t="s">
        <v>2497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10</v>
      </c>
    </row>
    <row r="1013" spans="1:16" ht="12.75">
      <c r="A1013" t="s">
        <v>140</v>
      </c>
      <c r="B1013" t="s">
        <v>2382</v>
      </c>
      <c r="C1013" t="s">
        <v>2456</v>
      </c>
      <c r="D1013" t="s">
        <v>2472</v>
      </c>
      <c r="E1013" t="s">
        <v>2473</v>
      </c>
      <c r="F1013" t="s">
        <v>2498</v>
      </c>
      <c r="G1013" t="s">
        <v>2499</v>
      </c>
      <c r="H1013">
        <v>0</v>
      </c>
      <c r="I1013">
        <v>0</v>
      </c>
      <c r="J1013">
        <v>21688.7</v>
      </c>
      <c r="K1013">
        <v>-21688.7</v>
      </c>
      <c r="L1013">
        <v>0</v>
      </c>
      <c r="M1013">
        <v>0</v>
      </c>
      <c r="N1013">
        <v>104959.28</v>
      </c>
      <c r="O1013">
        <v>-104959.28</v>
      </c>
      <c r="P1013">
        <v>10</v>
      </c>
    </row>
    <row r="1014" spans="1:16" ht="12.75">
      <c r="A1014" t="s">
        <v>140</v>
      </c>
      <c r="B1014" t="s">
        <v>2382</v>
      </c>
      <c r="C1014" t="s">
        <v>2456</v>
      </c>
      <c r="D1014" t="s">
        <v>2472</v>
      </c>
      <c r="E1014" t="s">
        <v>2473</v>
      </c>
      <c r="F1014" t="s">
        <v>2500</v>
      </c>
      <c r="G1014" t="s">
        <v>2501</v>
      </c>
      <c r="H1014">
        <v>0</v>
      </c>
      <c r="I1014">
        <v>245156.45</v>
      </c>
      <c r="J1014">
        <v>391329.71</v>
      </c>
      <c r="K1014">
        <v>-146173.26</v>
      </c>
      <c r="L1014">
        <v>0</v>
      </c>
      <c r="M1014">
        <v>1161.6</v>
      </c>
      <c r="N1014">
        <v>145452.35</v>
      </c>
      <c r="O1014">
        <v>-144290.75</v>
      </c>
      <c r="P1014">
        <v>10</v>
      </c>
    </row>
    <row r="1015" spans="1:16" ht="12.75">
      <c r="A1015" t="s">
        <v>140</v>
      </c>
      <c r="B1015" t="s">
        <v>2382</v>
      </c>
      <c r="C1015" t="s">
        <v>2456</v>
      </c>
      <c r="D1015" t="s">
        <v>2472</v>
      </c>
      <c r="E1015" t="s">
        <v>2473</v>
      </c>
      <c r="F1015" t="s">
        <v>2502</v>
      </c>
      <c r="G1015" t="s">
        <v>2503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10</v>
      </c>
    </row>
    <row r="1016" spans="1:16" ht="12.75">
      <c r="A1016" t="s">
        <v>140</v>
      </c>
      <c r="B1016" t="s">
        <v>2382</v>
      </c>
      <c r="C1016" t="s">
        <v>2456</v>
      </c>
      <c r="D1016" t="s">
        <v>2472</v>
      </c>
      <c r="E1016" t="s">
        <v>2473</v>
      </c>
      <c r="F1016" t="s">
        <v>2504</v>
      </c>
      <c r="G1016" t="s">
        <v>2505</v>
      </c>
      <c r="H1016">
        <v>0</v>
      </c>
      <c r="I1016">
        <v>0</v>
      </c>
      <c r="J1016">
        <v>8889.65</v>
      </c>
      <c r="K1016">
        <v>-8889.65</v>
      </c>
      <c r="L1016">
        <v>0</v>
      </c>
      <c r="M1016">
        <v>0</v>
      </c>
      <c r="N1016">
        <v>265204.44</v>
      </c>
      <c r="O1016">
        <v>-265204.44</v>
      </c>
      <c r="P1016">
        <v>10</v>
      </c>
    </row>
    <row r="1017" spans="1:16" ht="12.75">
      <c r="A1017" t="s">
        <v>140</v>
      </c>
      <c r="B1017" t="s">
        <v>2382</v>
      </c>
      <c r="C1017" t="s">
        <v>2456</v>
      </c>
      <c r="D1017" t="s">
        <v>2472</v>
      </c>
      <c r="E1017" t="s">
        <v>2473</v>
      </c>
      <c r="F1017" t="s">
        <v>2506</v>
      </c>
      <c r="G1017" t="s">
        <v>2507</v>
      </c>
      <c r="H1017">
        <v>0</v>
      </c>
      <c r="I1017">
        <v>0</v>
      </c>
      <c r="J1017">
        <v>1680</v>
      </c>
      <c r="K1017">
        <v>-1680</v>
      </c>
      <c r="L1017">
        <v>0</v>
      </c>
      <c r="M1017">
        <v>800</v>
      </c>
      <c r="N1017">
        <v>35580</v>
      </c>
      <c r="O1017">
        <v>-34780</v>
      </c>
      <c r="P1017">
        <v>10</v>
      </c>
    </row>
    <row r="1018" spans="1:16" ht="12.75">
      <c r="A1018" t="s">
        <v>140</v>
      </c>
      <c r="B1018" t="s">
        <v>2382</v>
      </c>
      <c r="C1018" t="s">
        <v>2456</v>
      </c>
      <c r="D1018" t="s">
        <v>2508</v>
      </c>
      <c r="E1018" t="s">
        <v>2509</v>
      </c>
      <c r="F1018" t="s">
        <v>2509</v>
      </c>
      <c r="G1018" t="s">
        <v>2510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2</v>
      </c>
    </row>
    <row r="1019" spans="1:16" ht="12.75">
      <c r="A1019" t="s">
        <v>140</v>
      </c>
      <c r="B1019" t="s">
        <v>2382</v>
      </c>
      <c r="C1019" t="s">
        <v>2456</v>
      </c>
      <c r="D1019" t="s">
        <v>2508</v>
      </c>
      <c r="E1019" t="s">
        <v>2511</v>
      </c>
      <c r="F1019" t="s">
        <v>2511</v>
      </c>
      <c r="G1019" t="s">
        <v>2512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2</v>
      </c>
    </row>
    <row r="1020" spans="1:16" ht="12.75">
      <c r="A1020" t="s">
        <v>140</v>
      </c>
      <c r="B1020" t="s">
        <v>2382</v>
      </c>
      <c r="C1020" t="s">
        <v>2456</v>
      </c>
      <c r="D1020" t="s">
        <v>2508</v>
      </c>
      <c r="E1020" t="s">
        <v>2513</v>
      </c>
      <c r="F1020" t="s">
        <v>2513</v>
      </c>
      <c r="G1020" t="s">
        <v>2514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2</v>
      </c>
    </row>
    <row r="1021" spans="1:16" ht="12.75">
      <c r="A1021" t="s">
        <v>140</v>
      </c>
      <c r="B1021" t="s">
        <v>2382</v>
      </c>
      <c r="C1021" t="s">
        <v>2456</v>
      </c>
      <c r="D1021" t="s">
        <v>2508</v>
      </c>
      <c r="E1021" t="s">
        <v>2515</v>
      </c>
      <c r="F1021" t="s">
        <v>2515</v>
      </c>
      <c r="G1021" t="s">
        <v>2516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2</v>
      </c>
    </row>
    <row r="1022" spans="1:16" ht="12.75">
      <c r="A1022" t="s">
        <v>140</v>
      </c>
      <c r="B1022" t="s">
        <v>2382</v>
      </c>
      <c r="C1022" t="s">
        <v>2456</v>
      </c>
      <c r="D1022" t="s">
        <v>2517</v>
      </c>
      <c r="E1022" t="s">
        <v>2518</v>
      </c>
      <c r="F1022" t="s">
        <v>2518</v>
      </c>
      <c r="G1022" t="s">
        <v>2519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3</v>
      </c>
    </row>
    <row r="1023" spans="1:16" ht="12.75">
      <c r="A1023" t="s">
        <v>140</v>
      </c>
      <c r="B1023" t="s">
        <v>2382</v>
      </c>
      <c r="C1023" t="s">
        <v>2456</v>
      </c>
      <c r="D1023" t="s">
        <v>2517</v>
      </c>
      <c r="E1023" t="s">
        <v>2520</v>
      </c>
      <c r="F1023" t="s">
        <v>2520</v>
      </c>
      <c r="G1023" t="s">
        <v>2521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3</v>
      </c>
    </row>
    <row r="1024" spans="1:16" ht="12.75">
      <c r="A1024" t="s">
        <v>140</v>
      </c>
      <c r="B1024" t="s">
        <v>2382</v>
      </c>
      <c r="C1024" t="s">
        <v>2456</v>
      </c>
      <c r="D1024" t="s">
        <v>2517</v>
      </c>
      <c r="E1024" t="s">
        <v>2522</v>
      </c>
      <c r="F1024" t="s">
        <v>2522</v>
      </c>
      <c r="G1024" t="s">
        <v>2523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3</v>
      </c>
    </row>
    <row r="1025" spans="1:16" ht="12.75">
      <c r="A1025" t="s">
        <v>140</v>
      </c>
      <c r="B1025" t="s">
        <v>2382</v>
      </c>
      <c r="C1025" t="s">
        <v>2456</v>
      </c>
      <c r="D1025" t="s">
        <v>2524</v>
      </c>
      <c r="E1025" t="s">
        <v>2525</v>
      </c>
      <c r="F1025" t="s">
        <v>2525</v>
      </c>
      <c r="G1025" t="s">
        <v>2526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3</v>
      </c>
    </row>
    <row r="1026" spans="1:16" ht="12.75">
      <c r="A1026" t="s">
        <v>140</v>
      </c>
      <c r="B1026" t="s">
        <v>2382</v>
      </c>
      <c r="C1026" t="s">
        <v>2456</v>
      </c>
      <c r="D1026" t="s">
        <v>2524</v>
      </c>
      <c r="E1026" t="s">
        <v>2527</v>
      </c>
      <c r="F1026" t="s">
        <v>2527</v>
      </c>
      <c r="G1026" t="s">
        <v>2528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3</v>
      </c>
    </row>
    <row r="1027" spans="1:16" ht="12.75">
      <c r="A1027" t="s">
        <v>140</v>
      </c>
      <c r="B1027" t="s">
        <v>2382</v>
      </c>
      <c r="C1027" t="s">
        <v>2529</v>
      </c>
      <c r="D1027" t="s">
        <v>34</v>
      </c>
      <c r="E1027" t="s">
        <v>2530</v>
      </c>
      <c r="F1027" t="s">
        <v>2531</v>
      </c>
      <c r="G1027" t="s">
        <v>2532</v>
      </c>
      <c r="H1027">
        <v>0</v>
      </c>
      <c r="I1027">
        <v>0</v>
      </c>
      <c r="J1027">
        <v>27402.03</v>
      </c>
      <c r="K1027">
        <v>-27402.03</v>
      </c>
      <c r="L1027">
        <v>0</v>
      </c>
      <c r="M1027">
        <v>0</v>
      </c>
      <c r="N1027">
        <v>98702.51</v>
      </c>
      <c r="O1027">
        <v>-98702.51</v>
      </c>
      <c r="P1027">
        <v>5</v>
      </c>
    </row>
    <row r="1028" spans="1:16" ht="12.75">
      <c r="A1028" t="s">
        <v>140</v>
      </c>
      <c r="B1028" t="s">
        <v>2382</v>
      </c>
      <c r="C1028" t="s">
        <v>2529</v>
      </c>
      <c r="D1028" t="s">
        <v>34</v>
      </c>
      <c r="E1028" t="s">
        <v>2530</v>
      </c>
      <c r="F1028" t="s">
        <v>2533</v>
      </c>
      <c r="G1028" t="s">
        <v>2534</v>
      </c>
      <c r="H1028">
        <v>0</v>
      </c>
      <c r="I1028">
        <v>0</v>
      </c>
      <c r="J1028">
        <v>195160.33</v>
      </c>
      <c r="K1028">
        <v>-195160.33</v>
      </c>
      <c r="L1028">
        <v>0</v>
      </c>
      <c r="M1028">
        <v>0</v>
      </c>
      <c r="N1028">
        <v>35725787.38</v>
      </c>
      <c r="O1028">
        <v>-35725787.38</v>
      </c>
      <c r="P1028">
        <v>5</v>
      </c>
    </row>
    <row r="1029" spans="1:16" ht="12.75">
      <c r="A1029" t="s">
        <v>140</v>
      </c>
      <c r="B1029" t="s">
        <v>2382</v>
      </c>
      <c r="C1029" t="s">
        <v>2529</v>
      </c>
      <c r="D1029" t="s">
        <v>34</v>
      </c>
      <c r="E1029" t="s">
        <v>2530</v>
      </c>
      <c r="F1029" t="s">
        <v>2535</v>
      </c>
      <c r="G1029" t="s">
        <v>2536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5</v>
      </c>
    </row>
    <row r="1030" spans="1:16" ht="12.75">
      <c r="A1030" t="s">
        <v>140</v>
      </c>
      <c r="B1030" t="s">
        <v>2382</v>
      </c>
      <c r="C1030" t="s">
        <v>2529</v>
      </c>
      <c r="D1030" t="s">
        <v>34</v>
      </c>
      <c r="E1030" t="s">
        <v>2530</v>
      </c>
      <c r="F1030" t="s">
        <v>2537</v>
      </c>
      <c r="G1030" t="s">
        <v>2538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5</v>
      </c>
    </row>
    <row r="1031" spans="1:16" ht="12.75">
      <c r="A1031" t="s">
        <v>140</v>
      </c>
      <c r="B1031" t="s">
        <v>2382</v>
      </c>
      <c r="C1031" t="s">
        <v>2529</v>
      </c>
      <c r="D1031" t="s">
        <v>34</v>
      </c>
      <c r="E1031" t="s">
        <v>2530</v>
      </c>
      <c r="F1031" t="s">
        <v>2539</v>
      </c>
      <c r="G1031" t="s">
        <v>2540</v>
      </c>
      <c r="H1031">
        <v>0</v>
      </c>
      <c r="I1031">
        <v>0</v>
      </c>
      <c r="J1031">
        <v>383570.93</v>
      </c>
      <c r="K1031">
        <v>-383570.93</v>
      </c>
      <c r="L1031">
        <v>0</v>
      </c>
      <c r="M1031">
        <v>0</v>
      </c>
      <c r="N1031">
        <v>13881075.120000001</v>
      </c>
      <c r="O1031">
        <v>-13881075.12</v>
      </c>
      <c r="P1031">
        <v>5</v>
      </c>
    </row>
    <row r="1032" spans="1:16" ht="12.75">
      <c r="A1032" t="s">
        <v>140</v>
      </c>
      <c r="B1032" t="s">
        <v>2382</v>
      </c>
      <c r="C1032" t="s">
        <v>2529</v>
      </c>
      <c r="D1032" t="s">
        <v>34</v>
      </c>
      <c r="E1032" t="s">
        <v>2530</v>
      </c>
      <c r="F1032" t="s">
        <v>2541</v>
      </c>
      <c r="G1032" t="s">
        <v>2542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1064523.85</v>
      </c>
      <c r="O1032">
        <v>-1064523.85</v>
      </c>
      <c r="P1032">
        <v>5</v>
      </c>
    </row>
    <row r="1033" spans="1:16" ht="12.75">
      <c r="A1033" t="s">
        <v>140</v>
      </c>
      <c r="B1033" t="s">
        <v>2382</v>
      </c>
      <c r="C1033" t="s">
        <v>2529</v>
      </c>
      <c r="D1033" t="s">
        <v>34</v>
      </c>
      <c r="E1033" t="s">
        <v>2530</v>
      </c>
      <c r="F1033" t="s">
        <v>2543</v>
      </c>
      <c r="G1033" t="s">
        <v>2544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5</v>
      </c>
    </row>
    <row r="1034" spans="1:16" ht="12.75">
      <c r="A1034" t="s">
        <v>140</v>
      </c>
      <c r="B1034" t="s">
        <v>2382</v>
      </c>
      <c r="C1034" t="s">
        <v>2529</v>
      </c>
      <c r="D1034" t="s">
        <v>34</v>
      </c>
      <c r="E1034" t="s">
        <v>2530</v>
      </c>
      <c r="F1034" t="s">
        <v>2545</v>
      </c>
      <c r="G1034" t="s">
        <v>2546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92164772.83</v>
      </c>
      <c r="O1034">
        <v>-92164772.83</v>
      </c>
      <c r="P1034">
        <v>5</v>
      </c>
    </row>
    <row r="1035" spans="1:16" ht="12.75">
      <c r="A1035" t="s">
        <v>140</v>
      </c>
      <c r="B1035" t="s">
        <v>2382</v>
      </c>
      <c r="C1035" t="s">
        <v>2529</v>
      </c>
      <c r="D1035" t="s">
        <v>34</v>
      </c>
      <c r="E1035" t="s">
        <v>2530</v>
      </c>
      <c r="F1035" t="s">
        <v>2547</v>
      </c>
      <c r="G1035" t="s">
        <v>2548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1408.29</v>
      </c>
      <c r="N1035">
        <v>6664926.83</v>
      </c>
      <c r="O1035">
        <v>-6663518.54</v>
      </c>
      <c r="P1035">
        <v>5</v>
      </c>
    </row>
    <row r="1036" spans="1:16" ht="12.75">
      <c r="A1036" t="s">
        <v>140</v>
      </c>
      <c r="B1036" t="s">
        <v>2382</v>
      </c>
      <c r="C1036" t="s">
        <v>2529</v>
      </c>
      <c r="D1036" t="s">
        <v>34</v>
      </c>
      <c r="E1036" t="s">
        <v>2530</v>
      </c>
      <c r="F1036" t="s">
        <v>2549</v>
      </c>
      <c r="G1036" t="s">
        <v>2550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5</v>
      </c>
    </row>
    <row r="1037" spans="1:16" ht="12.75">
      <c r="A1037" t="s">
        <v>140</v>
      </c>
      <c r="B1037" t="s">
        <v>2382</v>
      </c>
      <c r="C1037" t="s">
        <v>2529</v>
      </c>
      <c r="D1037" t="s">
        <v>34</v>
      </c>
      <c r="E1037" t="s">
        <v>2530</v>
      </c>
      <c r="F1037" t="s">
        <v>2551</v>
      </c>
      <c r="G1037" t="s">
        <v>2552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5</v>
      </c>
    </row>
    <row r="1038" spans="1:16" ht="12.75">
      <c r="A1038" t="s">
        <v>140</v>
      </c>
      <c r="B1038" t="s">
        <v>2382</v>
      </c>
      <c r="C1038" t="s">
        <v>2529</v>
      </c>
      <c r="D1038" t="s">
        <v>34</v>
      </c>
      <c r="E1038" t="s">
        <v>2530</v>
      </c>
      <c r="F1038" t="s">
        <v>2553</v>
      </c>
      <c r="G1038" t="s">
        <v>2554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43757.27</v>
      </c>
      <c r="O1038">
        <v>-43757.27</v>
      </c>
      <c r="P1038">
        <v>5</v>
      </c>
    </row>
    <row r="1039" spans="1:16" ht="12.75">
      <c r="A1039" t="s">
        <v>140</v>
      </c>
      <c r="B1039" t="s">
        <v>2382</v>
      </c>
      <c r="C1039" t="s">
        <v>2529</v>
      </c>
      <c r="D1039" t="s">
        <v>34</v>
      </c>
      <c r="E1039" t="s">
        <v>2530</v>
      </c>
      <c r="F1039" t="s">
        <v>2555</v>
      </c>
      <c r="G1039" t="s">
        <v>2556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5</v>
      </c>
    </row>
    <row r="1040" spans="1:16" ht="12.75">
      <c r="A1040" t="s">
        <v>140</v>
      </c>
      <c r="B1040" t="s">
        <v>2382</v>
      </c>
      <c r="C1040" t="s">
        <v>2529</v>
      </c>
      <c r="D1040" t="s">
        <v>34</v>
      </c>
      <c r="E1040" t="s">
        <v>2557</v>
      </c>
      <c r="F1040" t="s">
        <v>2558</v>
      </c>
      <c r="G1040" t="s">
        <v>2559</v>
      </c>
      <c r="H1040">
        <v>0</v>
      </c>
      <c r="I1040">
        <v>0</v>
      </c>
      <c r="J1040">
        <v>63104527</v>
      </c>
      <c r="K1040">
        <v>-63104527</v>
      </c>
      <c r="L1040">
        <v>0</v>
      </c>
      <c r="M1040">
        <v>58650522</v>
      </c>
      <c r="N1040">
        <v>72953456.7</v>
      </c>
      <c r="O1040">
        <v>-14302934.7</v>
      </c>
      <c r="P1040">
        <v>5</v>
      </c>
    </row>
    <row r="1041" spans="1:16" ht="12.75">
      <c r="A1041" t="s">
        <v>140</v>
      </c>
      <c r="B1041" t="s">
        <v>2382</v>
      </c>
      <c r="C1041" t="s">
        <v>2529</v>
      </c>
      <c r="D1041" t="s">
        <v>34</v>
      </c>
      <c r="E1041" t="s">
        <v>2557</v>
      </c>
      <c r="F1041" t="s">
        <v>2560</v>
      </c>
      <c r="G1041" t="s">
        <v>2561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5</v>
      </c>
    </row>
    <row r="1042" spans="1:16" ht="12.75">
      <c r="A1042" t="s">
        <v>140</v>
      </c>
      <c r="B1042" t="s">
        <v>2382</v>
      </c>
      <c r="C1042" t="s">
        <v>2529</v>
      </c>
      <c r="D1042" t="s">
        <v>34</v>
      </c>
      <c r="E1042" t="s">
        <v>2557</v>
      </c>
      <c r="F1042" t="s">
        <v>2562</v>
      </c>
      <c r="G1042" t="s">
        <v>2563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5</v>
      </c>
    </row>
    <row r="1043" spans="1:16" ht="12.75">
      <c r="A1043" t="s">
        <v>140</v>
      </c>
      <c r="B1043" t="s">
        <v>2382</v>
      </c>
      <c r="C1043" t="s">
        <v>2529</v>
      </c>
      <c r="D1043" t="s">
        <v>34</v>
      </c>
      <c r="E1043" t="s">
        <v>2557</v>
      </c>
      <c r="F1043" t="s">
        <v>2564</v>
      </c>
      <c r="G1043" t="s">
        <v>2565</v>
      </c>
      <c r="H1043">
        <v>0</v>
      </c>
      <c r="I1043">
        <v>0</v>
      </c>
      <c r="J1043">
        <v>64119.56</v>
      </c>
      <c r="K1043">
        <v>-64119.56</v>
      </c>
      <c r="L1043">
        <v>0</v>
      </c>
      <c r="M1043">
        <v>464505.2</v>
      </c>
      <c r="N1043">
        <v>5222206.2</v>
      </c>
      <c r="O1043">
        <v>-4757701</v>
      </c>
      <c r="P1043">
        <v>5</v>
      </c>
    </row>
    <row r="1044" spans="1:16" ht="12.75">
      <c r="A1044" t="s">
        <v>140</v>
      </c>
      <c r="B1044" t="s">
        <v>2382</v>
      </c>
      <c r="C1044" t="s">
        <v>2529</v>
      </c>
      <c r="D1044" t="s">
        <v>34</v>
      </c>
      <c r="E1044" t="s">
        <v>2557</v>
      </c>
      <c r="F1044" t="s">
        <v>2566</v>
      </c>
      <c r="G1044" t="s">
        <v>2567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5</v>
      </c>
    </row>
    <row r="1045" spans="1:16" ht="12.75">
      <c r="A1045" t="s">
        <v>140</v>
      </c>
      <c r="B1045" t="s">
        <v>2382</v>
      </c>
      <c r="C1045" t="s">
        <v>2529</v>
      </c>
      <c r="D1045" t="s">
        <v>34</v>
      </c>
      <c r="E1045" t="s">
        <v>2557</v>
      </c>
      <c r="F1045" t="s">
        <v>2568</v>
      </c>
      <c r="G1045" t="s">
        <v>2569</v>
      </c>
      <c r="H1045">
        <v>0</v>
      </c>
      <c r="I1045">
        <v>2105.19</v>
      </c>
      <c r="J1045">
        <v>121406.08</v>
      </c>
      <c r="K1045">
        <v>-119300.89</v>
      </c>
      <c r="L1045">
        <v>0</v>
      </c>
      <c r="M1045">
        <v>9745.29</v>
      </c>
      <c r="N1045">
        <v>768784.5</v>
      </c>
      <c r="O1045">
        <v>-759039.21</v>
      </c>
      <c r="P1045">
        <v>5</v>
      </c>
    </row>
    <row r="1046" spans="1:16" ht="12.75">
      <c r="A1046" t="s">
        <v>140</v>
      </c>
      <c r="B1046" t="s">
        <v>2382</v>
      </c>
      <c r="C1046" t="s">
        <v>2529</v>
      </c>
      <c r="D1046" t="s">
        <v>34</v>
      </c>
      <c r="E1046" t="s">
        <v>2557</v>
      </c>
      <c r="F1046" t="s">
        <v>2570</v>
      </c>
      <c r="G1046" t="s">
        <v>2571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5</v>
      </c>
    </row>
    <row r="1047" spans="1:16" ht="12.75">
      <c r="A1047" t="s">
        <v>140</v>
      </c>
      <c r="B1047" t="s">
        <v>2382</v>
      </c>
      <c r="C1047" t="s">
        <v>2529</v>
      </c>
      <c r="D1047" t="s">
        <v>34</v>
      </c>
      <c r="E1047" t="s">
        <v>2557</v>
      </c>
      <c r="F1047" t="s">
        <v>2572</v>
      </c>
      <c r="G1047" t="s">
        <v>2573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5</v>
      </c>
    </row>
    <row r="1048" spans="1:16" ht="12.75">
      <c r="A1048" t="s">
        <v>140</v>
      </c>
      <c r="B1048" t="s">
        <v>2382</v>
      </c>
      <c r="C1048" t="s">
        <v>2529</v>
      </c>
      <c r="D1048" t="s">
        <v>34</v>
      </c>
      <c r="E1048" t="s">
        <v>2557</v>
      </c>
      <c r="F1048" t="s">
        <v>2574</v>
      </c>
      <c r="G1048" t="s">
        <v>2575</v>
      </c>
      <c r="H1048">
        <v>0</v>
      </c>
      <c r="I1048">
        <v>0</v>
      </c>
      <c r="J1048">
        <v>590450.07</v>
      </c>
      <c r="K1048">
        <v>-590450.07</v>
      </c>
      <c r="L1048">
        <v>0</v>
      </c>
      <c r="M1048">
        <v>0</v>
      </c>
      <c r="N1048">
        <v>15317206.219999999</v>
      </c>
      <c r="O1048">
        <v>-15317206.22</v>
      </c>
      <c r="P1048">
        <v>5</v>
      </c>
    </row>
    <row r="1049" spans="1:16" ht="12.75">
      <c r="A1049" t="s">
        <v>140</v>
      </c>
      <c r="B1049" t="s">
        <v>2382</v>
      </c>
      <c r="C1049" t="s">
        <v>2529</v>
      </c>
      <c r="D1049" t="s">
        <v>34</v>
      </c>
      <c r="E1049" t="s">
        <v>2557</v>
      </c>
      <c r="F1049" t="s">
        <v>2576</v>
      </c>
      <c r="G1049" t="s">
        <v>2577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5</v>
      </c>
    </row>
    <row r="1050" spans="1:16" ht="12.75">
      <c r="A1050" t="s">
        <v>140</v>
      </c>
      <c r="B1050" t="s">
        <v>2382</v>
      </c>
      <c r="C1050" t="s">
        <v>2529</v>
      </c>
      <c r="D1050" t="s">
        <v>34</v>
      </c>
      <c r="E1050" t="s">
        <v>2557</v>
      </c>
      <c r="F1050" t="s">
        <v>2578</v>
      </c>
      <c r="G1050" t="s">
        <v>2579</v>
      </c>
      <c r="H1050">
        <v>0</v>
      </c>
      <c r="I1050">
        <v>0</v>
      </c>
      <c r="J1050">
        <v>27394.8</v>
      </c>
      <c r="K1050">
        <v>-27394.8</v>
      </c>
      <c r="L1050">
        <v>0</v>
      </c>
      <c r="M1050">
        <v>0</v>
      </c>
      <c r="N1050">
        <v>208485.89</v>
      </c>
      <c r="O1050">
        <v>-208485.89</v>
      </c>
      <c r="P1050">
        <v>5</v>
      </c>
    </row>
    <row r="1051" spans="1:16" ht="12.75">
      <c r="A1051" t="s">
        <v>140</v>
      </c>
      <c r="B1051" t="s">
        <v>2382</v>
      </c>
      <c r="C1051" t="s">
        <v>2529</v>
      </c>
      <c r="D1051" t="s">
        <v>34</v>
      </c>
      <c r="E1051" t="s">
        <v>2557</v>
      </c>
      <c r="F1051" t="s">
        <v>2580</v>
      </c>
      <c r="G1051" t="s">
        <v>2581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5</v>
      </c>
    </row>
    <row r="1052" spans="1:16" ht="12.75">
      <c r="A1052" t="s">
        <v>140</v>
      </c>
      <c r="B1052" t="s">
        <v>2382</v>
      </c>
      <c r="C1052" t="s">
        <v>2529</v>
      </c>
      <c r="D1052" t="s">
        <v>34</v>
      </c>
      <c r="E1052" t="s">
        <v>2557</v>
      </c>
      <c r="F1052" t="s">
        <v>2582</v>
      </c>
      <c r="G1052" t="s">
        <v>2583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5</v>
      </c>
    </row>
    <row r="1053" spans="1:16" ht="12.75">
      <c r="A1053" t="s">
        <v>140</v>
      </c>
      <c r="B1053" t="s">
        <v>2382</v>
      </c>
      <c r="C1053" t="s">
        <v>2529</v>
      </c>
      <c r="D1053" t="s">
        <v>32</v>
      </c>
      <c r="E1053" t="s">
        <v>2584</v>
      </c>
      <c r="F1053" t="s">
        <v>2585</v>
      </c>
      <c r="G1053" t="s">
        <v>2586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10617.59</v>
      </c>
      <c r="N1053">
        <v>714999.75</v>
      </c>
      <c r="O1053">
        <v>-704382.16</v>
      </c>
      <c r="P1053">
        <v>4</v>
      </c>
    </row>
    <row r="1054" spans="1:16" ht="12.75">
      <c r="A1054" t="s">
        <v>140</v>
      </c>
      <c r="B1054" t="s">
        <v>2382</v>
      </c>
      <c r="C1054" t="s">
        <v>2529</v>
      </c>
      <c r="D1054" t="s">
        <v>32</v>
      </c>
      <c r="E1054" t="s">
        <v>2584</v>
      </c>
      <c r="F1054" t="s">
        <v>2587</v>
      </c>
      <c r="G1054" t="s">
        <v>2167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4</v>
      </c>
    </row>
    <row r="1055" spans="1:16" ht="12.75">
      <c r="A1055" t="s">
        <v>140</v>
      </c>
      <c r="B1055" t="s">
        <v>2382</v>
      </c>
      <c r="C1055" t="s">
        <v>2529</v>
      </c>
      <c r="D1055" t="s">
        <v>2588</v>
      </c>
      <c r="E1055" t="s">
        <v>38</v>
      </c>
      <c r="F1055" t="s">
        <v>38</v>
      </c>
      <c r="G1055" t="s">
        <v>2589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180075.61</v>
      </c>
      <c r="O1055">
        <v>-180075.61</v>
      </c>
      <c r="P1055">
        <v>7</v>
      </c>
    </row>
    <row r="1056" spans="1:16" ht="12.75">
      <c r="A1056" t="s">
        <v>140</v>
      </c>
      <c r="B1056" t="s">
        <v>2382</v>
      </c>
      <c r="C1056" t="s">
        <v>2590</v>
      </c>
      <c r="D1056" t="s">
        <v>90</v>
      </c>
      <c r="E1056" t="s">
        <v>2591</v>
      </c>
      <c r="F1056" t="s">
        <v>2591</v>
      </c>
      <c r="G1056" t="s">
        <v>2592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31</v>
      </c>
    </row>
    <row r="1057" spans="1:16" ht="12.75">
      <c r="A1057" t="s">
        <v>140</v>
      </c>
      <c r="B1057" t="s">
        <v>2382</v>
      </c>
      <c r="C1057" t="s">
        <v>2590</v>
      </c>
      <c r="D1057" t="s">
        <v>90</v>
      </c>
      <c r="E1057" t="s">
        <v>2593</v>
      </c>
      <c r="F1057" t="s">
        <v>2594</v>
      </c>
      <c r="G1057" t="s">
        <v>2595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31</v>
      </c>
    </row>
    <row r="1058" spans="1:16" ht="12.75">
      <c r="A1058" t="s">
        <v>140</v>
      </c>
      <c r="B1058" t="s">
        <v>2382</v>
      </c>
      <c r="C1058" t="s">
        <v>2590</v>
      </c>
      <c r="D1058" t="s">
        <v>90</v>
      </c>
      <c r="E1058" t="s">
        <v>2593</v>
      </c>
      <c r="F1058" t="s">
        <v>2596</v>
      </c>
      <c r="G1058" t="s">
        <v>2597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31</v>
      </c>
    </row>
    <row r="1059" spans="1:16" ht="12.75">
      <c r="A1059" t="s">
        <v>140</v>
      </c>
      <c r="B1059" t="s">
        <v>2382</v>
      </c>
      <c r="C1059" t="s">
        <v>2590</v>
      </c>
      <c r="D1059" t="s">
        <v>90</v>
      </c>
      <c r="E1059" t="s">
        <v>2598</v>
      </c>
      <c r="F1059" t="s">
        <v>2598</v>
      </c>
      <c r="G1059" t="s">
        <v>2599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31</v>
      </c>
    </row>
    <row r="1060" spans="1:16" ht="12.75">
      <c r="A1060" t="s">
        <v>140</v>
      </c>
      <c r="B1060" t="s">
        <v>2382</v>
      </c>
      <c r="C1060" t="s">
        <v>2590</v>
      </c>
      <c r="D1060" t="s">
        <v>2600</v>
      </c>
      <c r="E1060" t="s">
        <v>2601</v>
      </c>
      <c r="F1060" t="s">
        <v>2601</v>
      </c>
      <c r="G1060" t="s">
        <v>2602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33</v>
      </c>
    </row>
    <row r="1061" spans="1:16" ht="12.75">
      <c r="A1061" t="s">
        <v>140</v>
      </c>
      <c r="B1061" t="s">
        <v>2382</v>
      </c>
      <c r="C1061" t="s">
        <v>2590</v>
      </c>
      <c r="D1061" t="s">
        <v>2603</v>
      </c>
      <c r="E1061" t="s">
        <v>2604</v>
      </c>
      <c r="F1061" t="s">
        <v>2605</v>
      </c>
      <c r="G1061" t="s">
        <v>2606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33</v>
      </c>
    </row>
    <row r="1062" spans="1:16" ht="12.75">
      <c r="A1062" t="s">
        <v>140</v>
      </c>
      <c r="B1062" t="s">
        <v>2382</v>
      </c>
      <c r="C1062" t="s">
        <v>2590</v>
      </c>
      <c r="D1062" t="s">
        <v>2603</v>
      </c>
      <c r="E1062" t="s">
        <v>2604</v>
      </c>
      <c r="F1062" t="s">
        <v>2607</v>
      </c>
      <c r="G1062" t="s">
        <v>2608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33</v>
      </c>
    </row>
    <row r="1063" spans="1:16" ht="12.75">
      <c r="A1063" t="s">
        <v>140</v>
      </c>
      <c r="B1063" t="s">
        <v>2382</v>
      </c>
      <c r="C1063" t="s">
        <v>2590</v>
      </c>
      <c r="D1063" t="s">
        <v>2603</v>
      </c>
      <c r="E1063" t="s">
        <v>2604</v>
      </c>
      <c r="F1063" t="s">
        <v>2609</v>
      </c>
      <c r="G1063" t="s">
        <v>2610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33</v>
      </c>
    </row>
    <row r="1064" spans="1:16" ht="12.75">
      <c r="A1064" t="s">
        <v>140</v>
      </c>
      <c r="B1064" t="s">
        <v>2382</v>
      </c>
      <c r="C1064" t="s">
        <v>2590</v>
      </c>
      <c r="D1064" t="s">
        <v>2603</v>
      </c>
      <c r="E1064" t="s">
        <v>2604</v>
      </c>
      <c r="F1064" t="s">
        <v>2611</v>
      </c>
      <c r="G1064" t="s">
        <v>2612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33</v>
      </c>
    </row>
    <row r="1065" spans="1:16" ht="12.75">
      <c r="A1065" t="s">
        <v>140</v>
      </c>
      <c r="B1065" t="s">
        <v>2382</v>
      </c>
      <c r="C1065" t="s">
        <v>2590</v>
      </c>
      <c r="D1065" t="s">
        <v>2603</v>
      </c>
      <c r="E1065" t="s">
        <v>2604</v>
      </c>
      <c r="F1065" t="s">
        <v>2613</v>
      </c>
      <c r="G1065" t="s">
        <v>2614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33</v>
      </c>
    </row>
    <row r="1066" spans="1:16" ht="12.75">
      <c r="A1066" t="s">
        <v>140</v>
      </c>
      <c r="B1066" t="s">
        <v>2382</v>
      </c>
      <c r="C1066" t="s">
        <v>2590</v>
      </c>
      <c r="D1066" t="s">
        <v>2603</v>
      </c>
      <c r="E1066" t="s">
        <v>2604</v>
      </c>
      <c r="F1066" t="s">
        <v>2615</v>
      </c>
      <c r="G1066" t="s">
        <v>2616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33</v>
      </c>
    </row>
    <row r="1067" spans="1:16" ht="12.75">
      <c r="A1067" t="s">
        <v>140</v>
      </c>
      <c r="B1067" t="s">
        <v>2382</v>
      </c>
      <c r="C1067" t="s">
        <v>2590</v>
      </c>
      <c r="D1067" t="s">
        <v>2603</v>
      </c>
      <c r="E1067" t="s">
        <v>2604</v>
      </c>
      <c r="F1067" t="s">
        <v>2617</v>
      </c>
      <c r="G1067" t="s">
        <v>2618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33</v>
      </c>
    </row>
    <row r="1068" spans="1:16" ht="12.75">
      <c r="A1068" t="s">
        <v>140</v>
      </c>
      <c r="B1068" t="s">
        <v>2382</v>
      </c>
      <c r="C1068" t="s">
        <v>2590</v>
      </c>
      <c r="D1068" t="s">
        <v>2619</v>
      </c>
      <c r="E1068" t="s">
        <v>88</v>
      </c>
      <c r="F1068" t="s">
        <v>88</v>
      </c>
      <c r="G1068" t="s">
        <v>2620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30</v>
      </c>
    </row>
    <row r="1069" spans="1:16" ht="12.75">
      <c r="A1069" t="s">
        <v>140</v>
      </c>
      <c r="B1069" t="s">
        <v>2382</v>
      </c>
      <c r="C1069" t="s">
        <v>2590</v>
      </c>
      <c r="D1069" t="s">
        <v>2619</v>
      </c>
      <c r="E1069" t="s">
        <v>2621</v>
      </c>
      <c r="F1069" t="s">
        <v>2621</v>
      </c>
      <c r="G1069" t="s">
        <v>2622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32</v>
      </c>
    </row>
    <row r="1070" spans="1:16" ht="12.75">
      <c r="A1070" t="s">
        <v>140</v>
      </c>
      <c r="B1070" t="s">
        <v>2382</v>
      </c>
      <c r="C1070" t="s">
        <v>2590</v>
      </c>
      <c r="D1070" t="s">
        <v>2623</v>
      </c>
      <c r="E1070" t="s">
        <v>2624</v>
      </c>
      <c r="F1070" t="s">
        <v>2624</v>
      </c>
      <c r="G1070" t="s">
        <v>2625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39</v>
      </c>
    </row>
    <row r="1071" spans="1:16" ht="12.75">
      <c r="A1071" t="s">
        <v>140</v>
      </c>
      <c r="B1071" t="s">
        <v>2382</v>
      </c>
      <c r="C1071" t="s">
        <v>2590</v>
      </c>
      <c r="D1071" t="s">
        <v>2623</v>
      </c>
      <c r="E1071" t="s">
        <v>2626</v>
      </c>
      <c r="F1071" t="s">
        <v>2626</v>
      </c>
      <c r="G1071" t="s">
        <v>2627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40</v>
      </c>
    </row>
    <row r="1072" spans="1:16" ht="12.75">
      <c r="A1072" t="s">
        <v>140</v>
      </c>
      <c r="B1072" t="s">
        <v>2382</v>
      </c>
      <c r="C1072" t="s">
        <v>2590</v>
      </c>
      <c r="D1072" t="s">
        <v>2623</v>
      </c>
      <c r="E1072" t="s">
        <v>2628</v>
      </c>
      <c r="F1072" t="s">
        <v>2628</v>
      </c>
      <c r="G1072" t="s">
        <v>2629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39</v>
      </c>
    </row>
    <row r="1073" spans="1:16" ht="12.75">
      <c r="A1073" t="s">
        <v>140</v>
      </c>
      <c r="B1073" t="s">
        <v>2382</v>
      </c>
      <c r="C1073" t="s">
        <v>2590</v>
      </c>
      <c r="D1073" t="s">
        <v>2623</v>
      </c>
      <c r="E1073" t="s">
        <v>2630</v>
      </c>
      <c r="F1073" t="s">
        <v>2630</v>
      </c>
      <c r="G1073" t="s">
        <v>2631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38</v>
      </c>
    </row>
    <row r="1074" spans="1:16" ht="12.75">
      <c r="A1074" t="s">
        <v>140</v>
      </c>
      <c r="B1074" t="s">
        <v>2382</v>
      </c>
      <c r="C1074" t="s">
        <v>2590</v>
      </c>
      <c r="D1074" t="s">
        <v>2623</v>
      </c>
      <c r="E1074" t="s">
        <v>2632</v>
      </c>
      <c r="F1074" t="s">
        <v>2632</v>
      </c>
      <c r="G1074" t="s">
        <v>2633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38</v>
      </c>
    </row>
    <row r="1075" spans="1:16" ht="12.75">
      <c r="A1075" t="s">
        <v>140</v>
      </c>
      <c r="B1075" t="s">
        <v>2382</v>
      </c>
      <c r="C1075" t="s">
        <v>2590</v>
      </c>
      <c r="D1075" t="s">
        <v>2634</v>
      </c>
      <c r="E1075" t="s">
        <v>2635</v>
      </c>
      <c r="F1075" t="s">
        <v>2635</v>
      </c>
      <c r="G1075" t="s">
        <v>2636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43</v>
      </c>
    </row>
    <row r="1076" spans="1:16" ht="12.75">
      <c r="A1076" t="s">
        <v>140</v>
      </c>
      <c r="B1076" t="s">
        <v>2382</v>
      </c>
      <c r="C1076" t="s">
        <v>2590</v>
      </c>
      <c r="D1076" t="s">
        <v>2634</v>
      </c>
      <c r="E1076" t="s">
        <v>2637</v>
      </c>
      <c r="F1076" t="s">
        <v>2637</v>
      </c>
      <c r="G1076" t="s">
        <v>2638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43</v>
      </c>
    </row>
    <row r="1077" spans="1:16" ht="12.75">
      <c r="A1077" t="s">
        <v>140</v>
      </c>
      <c r="B1077" t="s">
        <v>2382</v>
      </c>
      <c r="C1077" t="s">
        <v>2590</v>
      </c>
      <c r="D1077" t="s">
        <v>2634</v>
      </c>
      <c r="E1077" t="s">
        <v>2639</v>
      </c>
      <c r="F1077" t="s">
        <v>2639</v>
      </c>
      <c r="G1077" t="s">
        <v>2640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43</v>
      </c>
    </row>
    <row r="1078" spans="1:16" ht="12.75">
      <c r="A1078" t="s">
        <v>140</v>
      </c>
      <c r="B1078" t="s">
        <v>2382</v>
      </c>
      <c r="C1078" t="s">
        <v>2590</v>
      </c>
      <c r="D1078" t="s">
        <v>2641</v>
      </c>
      <c r="E1078" t="s">
        <v>2642</v>
      </c>
      <c r="F1078" t="s">
        <v>2642</v>
      </c>
      <c r="G1078" t="s">
        <v>2643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42</v>
      </c>
    </row>
    <row r="1079" spans="1:16" ht="12.75">
      <c r="A1079" t="s">
        <v>140</v>
      </c>
      <c r="B1079" t="s">
        <v>2382</v>
      </c>
      <c r="C1079" t="s">
        <v>2590</v>
      </c>
      <c r="D1079" t="s">
        <v>2641</v>
      </c>
      <c r="E1079" t="s">
        <v>2644</v>
      </c>
      <c r="F1079" t="s">
        <v>2644</v>
      </c>
      <c r="G1079" t="s">
        <v>2645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42</v>
      </c>
    </row>
    <row r="1080" spans="1:16" ht="12.75">
      <c r="A1080" t="s">
        <v>140</v>
      </c>
      <c r="B1080" t="s">
        <v>2382</v>
      </c>
      <c r="C1080" t="s">
        <v>2590</v>
      </c>
      <c r="D1080" t="s">
        <v>2641</v>
      </c>
      <c r="E1080" t="s">
        <v>2646</v>
      </c>
      <c r="F1080" t="s">
        <v>2646</v>
      </c>
      <c r="G1080" t="s">
        <v>2647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42</v>
      </c>
    </row>
    <row r="1081" spans="1:16" ht="12.75">
      <c r="A1081" t="s">
        <v>140</v>
      </c>
      <c r="B1081" t="s">
        <v>2382</v>
      </c>
      <c r="C1081" t="s">
        <v>2590</v>
      </c>
      <c r="D1081" t="s">
        <v>2648</v>
      </c>
      <c r="E1081" t="s">
        <v>2649</v>
      </c>
      <c r="F1081" t="s">
        <v>2649</v>
      </c>
      <c r="G1081" t="s">
        <v>2650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41</v>
      </c>
    </row>
    <row r="1082" spans="1:16" ht="12.75">
      <c r="A1082" t="s">
        <v>140</v>
      </c>
      <c r="B1082" t="s">
        <v>2382</v>
      </c>
      <c r="C1082" t="s">
        <v>2590</v>
      </c>
      <c r="D1082" t="s">
        <v>2651</v>
      </c>
      <c r="E1082" t="s">
        <v>2652</v>
      </c>
      <c r="F1082" t="s">
        <v>2652</v>
      </c>
      <c r="G1082" t="s">
        <v>2653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33</v>
      </c>
    </row>
    <row r="1083" spans="1:16" ht="12.75">
      <c r="A1083" t="s">
        <v>140</v>
      </c>
      <c r="B1083" t="s">
        <v>2382</v>
      </c>
      <c r="C1083" t="s">
        <v>2590</v>
      </c>
      <c r="D1083" t="s">
        <v>2651</v>
      </c>
      <c r="E1083" t="s">
        <v>2654</v>
      </c>
      <c r="F1083" t="s">
        <v>2654</v>
      </c>
      <c r="G1083" t="s">
        <v>2526</v>
      </c>
      <c r="H1083">
        <v>0</v>
      </c>
      <c r="I1083">
        <v>214233.27</v>
      </c>
      <c r="J1083">
        <v>1487288.21</v>
      </c>
      <c r="K1083">
        <v>-1273054.94</v>
      </c>
      <c r="L1083">
        <v>0</v>
      </c>
      <c r="M1083">
        <v>1369710.67</v>
      </c>
      <c r="N1083">
        <v>20577683.61</v>
      </c>
      <c r="O1083">
        <v>-19207972.94</v>
      </c>
      <c r="P1083">
        <v>33</v>
      </c>
    </row>
    <row r="1084" spans="1:16" ht="12.75">
      <c r="A1084" t="s">
        <v>140</v>
      </c>
      <c r="B1084" t="s">
        <v>2382</v>
      </c>
      <c r="C1084" t="s">
        <v>2590</v>
      </c>
      <c r="D1084" t="s">
        <v>2651</v>
      </c>
      <c r="E1084" t="s">
        <v>2655</v>
      </c>
      <c r="F1084" t="s">
        <v>2655</v>
      </c>
      <c r="G1084" t="s">
        <v>2528</v>
      </c>
      <c r="H1084">
        <v>0</v>
      </c>
      <c r="I1084">
        <v>0</v>
      </c>
      <c r="J1084">
        <v>65.9</v>
      </c>
      <c r="K1084">
        <v>-65.9</v>
      </c>
      <c r="L1084">
        <v>0</v>
      </c>
      <c r="M1084">
        <v>0</v>
      </c>
      <c r="N1084">
        <v>181921.94</v>
      </c>
      <c r="O1084">
        <v>-181921.94</v>
      </c>
      <c r="P1084">
        <v>33</v>
      </c>
    </row>
    <row r="1085" spans="1:16" ht="12.75">
      <c r="A1085" t="s">
        <v>140</v>
      </c>
      <c r="B1085" t="s">
        <v>2382</v>
      </c>
      <c r="C1085" t="s">
        <v>2590</v>
      </c>
      <c r="D1085" t="s">
        <v>2651</v>
      </c>
      <c r="E1085" t="s">
        <v>2656</v>
      </c>
      <c r="F1085" t="s">
        <v>2656</v>
      </c>
      <c r="G1085" t="s">
        <v>2657</v>
      </c>
      <c r="H1085">
        <v>0</v>
      </c>
      <c r="I1085">
        <v>270321.08</v>
      </c>
      <c r="J1085">
        <v>3379395.92</v>
      </c>
      <c r="K1085">
        <v>-3109074.84</v>
      </c>
      <c r="L1085">
        <v>0</v>
      </c>
      <c r="M1085">
        <v>1848739.47</v>
      </c>
      <c r="N1085">
        <v>15662925.93</v>
      </c>
      <c r="O1085">
        <v>-13814186.46</v>
      </c>
      <c r="P1085">
        <v>33</v>
      </c>
    </row>
    <row r="1086" spans="1:16" ht="12.75">
      <c r="A1086" t="s">
        <v>140</v>
      </c>
      <c r="B1086" t="s">
        <v>2382</v>
      </c>
      <c r="C1086" t="s">
        <v>2658</v>
      </c>
      <c r="D1086" t="s">
        <v>2659</v>
      </c>
      <c r="E1086" t="s">
        <v>2660</v>
      </c>
      <c r="F1086" t="s">
        <v>2660</v>
      </c>
      <c r="G1086" t="s">
        <v>2661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26</v>
      </c>
    </row>
    <row r="1087" spans="1:16" ht="12.75">
      <c r="A1087" t="s">
        <v>140</v>
      </c>
      <c r="B1087" t="s">
        <v>2382</v>
      </c>
      <c r="C1087" t="s">
        <v>2658</v>
      </c>
      <c r="D1087" t="s">
        <v>2662</v>
      </c>
      <c r="E1087" t="s">
        <v>2663</v>
      </c>
      <c r="F1087" t="s">
        <v>2663</v>
      </c>
      <c r="G1087" t="s">
        <v>2664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2584267.87</v>
      </c>
      <c r="O1087">
        <v>-2584267.87</v>
      </c>
      <c r="P1087">
        <v>26</v>
      </c>
    </row>
    <row r="1088" spans="1:16" ht="12.75">
      <c r="A1088" t="s">
        <v>140</v>
      </c>
      <c r="B1088" t="s">
        <v>2382</v>
      </c>
      <c r="C1088" t="s">
        <v>2658</v>
      </c>
      <c r="D1088" t="s">
        <v>2665</v>
      </c>
      <c r="E1088" t="s">
        <v>2666</v>
      </c>
      <c r="F1088" t="s">
        <v>2666</v>
      </c>
      <c r="G1088" t="s">
        <v>2667</v>
      </c>
      <c r="H1088">
        <v>0</v>
      </c>
      <c r="I1088">
        <v>127376.33</v>
      </c>
      <c r="J1088">
        <v>441014.86</v>
      </c>
      <c r="K1088">
        <v>-313638.53</v>
      </c>
      <c r="L1088">
        <v>0</v>
      </c>
      <c r="M1088">
        <v>728646.41</v>
      </c>
      <c r="N1088">
        <v>3118572.42</v>
      </c>
      <c r="O1088">
        <v>-2389926.01</v>
      </c>
      <c r="P1088">
        <v>28</v>
      </c>
    </row>
    <row r="1089" spans="1:16" ht="12.75">
      <c r="A1089" t="s">
        <v>140</v>
      </c>
      <c r="B1089" t="s">
        <v>2382</v>
      </c>
      <c r="C1089" t="s">
        <v>2658</v>
      </c>
      <c r="D1089" t="s">
        <v>2665</v>
      </c>
      <c r="E1089" t="s">
        <v>2668</v>
      </c>
      <c r="F1089" t="s">
        <v>2668</v>
      </c>
      <c r="G1089" t="s">
        <v>2669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28</v>
      </c>
    </row>
    <row r="1090" spans="1:16" ht="12.75">
      <c r="A1090" t="s">
        <v>140</v>
      </c>
      <c r="B1090" t="s">
        <v>2382</v>
      </c>
      <c r="C1090" t="s">
        <v>2658</v>
      </c>
      <c r="D1090" t="s">
        <v>2665</v>
      </c>
      <c r="E1090" t="s">
        <v>2670</v>
      </c>
      <c r="F1090" t="s">
        <v>2670</v>
      </c>
      <c r="G1090" t="s">
        <v>2671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2000</v>
      </c>
      <c r="O1090">
        <v>-2000</v>
      </c>
      <c r="P1090">
        <v>28</v>
      </c>
    </row>
    <row r="1091" spans="1:16" ht="12.75">
      <c r="A1091" t="s">
        <v>140</v>
      </c>
      <c r="B1091" t="s">
        <v>2382</v>
      </c>
      <c r="C1091" t="s">
        <v>2658</v>
      </c>
      <c r="D1091" t="s">
        <v>2672</v>
      </c>
      <c r="E1091" t="s">
        <v>2673</v>
      </c>
      <c r="F1091" t="s">
        <v>2673</v>
      </c>
      <c r="G1091" t="s">
        <v>2674</v>
      </c>
      <c r="H1091">
        <v>0</v>
      </c>
      <c r="I1091">
        <v>0</v>
      </c>
      <c r="J1091">
        <v>1786</v>
      </c>
      <c r="K1091">
        <v>-1786</v>
      </c>
      <c r="L1091">
        <v>0</v>
      </c>
      <c r="M1091">
        <v>0</v>
      </c>
      <c r="N1091">
        <v>8161.26</v>
      </c>
      <c r="O1091">
        <v>-8161.26</v>
      </c>
      <c r="P1091">
        <v>14</v>
      </c>
    </row>
    <row r="1092" spans="1:16" ht="12.75">
      <c r="A1092" t="s">
        <v>140</v>
      </c>
      <c r="B1092" t="s">
        <v>2382</v>
      </c>
      <c r="C1092" t="s">
        <v>2658</v>
      </c>
      <c r="D1092" t="s">
        <v>2672</v>
      </c>
      <c r="E1092" t="s">
        <v>2675</v>
      </c>
      <c r="F1092" t="s">
        <v>2675</v>
      </c>
      <c r="G1092" t="s">
        <v>2676</v>
      </c>
      <c r="H1092">
        <v>0</v>
      </c>
      <c r="I1092">
        <v>0</v>
      </c>
      <c r="J1092">
        <v>1447.76</v>
      </c>
      <c r="K1092">
        <v>-1447.76</v>
      </c>
      <c r="L1092">
        <v>0</v>
      </c>
      <c r="M1092">
        <v>0</v>
      </c>
      <c r="N1092">
        <v>5170.46</v>
      </c>
      <c r="O1092">
        <v>-5170.46</v>
      </c>
      <c r="P1092">
        <v>14</v>
      </c>
    </row>
    <row r="1093" spans="1:16" ht="12.75">
      <c r="A1093" t="s">
        <v>140</v>
      </c>
      <c r="B1093" t="s">
        <v>2382</v>
      </c>
      <c r="C1093" t="s">
        <v>2658</v>
      </c>
      <c r="D1093" t="s">
        <v>2672</v>
      </c>
      <c r="E1093" t="s">
        <v>2677</v>
      </c>
      <c r="F1093" t="s">
        <v>2677</v>
      </c>
      <c r="G1093" t="s">
        <v>2678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14</v>
      </c>
    </row>
    <row r="1094" spans="1:16" ht="12.75">
      <c r="A1094" t="s">
        <v>140</v>
      </c>
      <c r="B1094" t="s">
        <v>2382</v>
      </c>
      <c r="C1094" t="s">
        <v>2658</v>
      </c>
      <c r="D1094" t="s">
        <v>2672</v>
      </c>
      <c r="E1094" t="s">
        <v>2679</v>
      </c>
      <c r="F1094" t="s">
        <v>2679</v>
      </c>
      <c r="G1094" t="s">
        <v>2680</v>
      </c>
      <c r="H1094">
        <v>0</v>
      </c>
      <c r="I1094">
        <v>0</v>
      </c>
      <c r="J1094">
        <v>61300.8</v>
      </c>
      <c r="K1094">
        <v>-61300.8</v>
      </c>
      <c r="L1094">
        <v>0</v>
      </c>
      <c r="M1094">
        <v>0</v>
      </c>
      <c r="N1094">
        <v>61300.8</v>
      </c>
      <c r="O1094">
        <v>-61300.8</v>
      </c>
      <c r="P1094">
        <v>14</v>
      </c>
    </row>
    <row r="1095" spans="1:16" ht="12.75">
      <c r="A1095" t="s">
        <v>140</v>
      </c>
      <c r="B1095" t="s">
        <v>2382</v>
      </c>
      <c r="C1095" t="s">
        <v>2658</v>
      </c>
      <c r="D1095" t="s">
        <v>2681</v>
      </c>
      <c r="E1095" t="s">
        <v>2682</v>
      </c>
      <c r="F1095" t="s">
        <v>2682</v>
      </c>
      <c r="G1095" t="s">
        <v>2657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14</v>
      </c>
    </row>
    <row r="1096" spans="1:16" ht="12.75">
      <c r="A1096" t="s">
        <v>140</v>
      </c>
      <c r="B1096" t="s">
        <v>2382</v>
      </c>
      <c r="C1096" t="s">
        <v>2658</v>
      </c>
      <c r="D1096" t="s">
        <v>2681</v>
      </c>
      <c r="E1096" t="s">
        <v>2683</v>
      </c>
      <c r="F1096" t="s">
        <v>2684</v>
      </c>
      <c r="G1096" t="s">
        <v>2685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14</v>
      </c>
    </row>
    <row r="1097" spans="1:16" ht="12.75">
      <c r="A1097" t="s">
        <v>140</v>
      </c>
      <c r="B1097" t="s">
        <v>2382</v>
      </c>
      <c r="C1097" t="s">
        <v>2658</v>
      </c>
      <c r="D1097" t="s">
        <v>2681</v>
      </c>
      <c r="E1097" t="s">
        <v>2683</v>
      </c>
      <c r="F1097" t="s">
        <v>2686</v>
      </c>
      <c r="G1097" t="s">
        <v>2687</v>
      </c>
      <c r="H1097">
        <v>0</v>
      </c>
      <c r="I1097">
        <v>0</v>
      </c>
      <c r="J1097">
        <v>26614.09</v>
      </c>
      <c r="K1097">
        <v>-26614.09</v>
      </c>
      <c r="L1097">
        <v>0</v>
      </c>
      <c r="M1097">
        <v>0</v>
      </c>
      <c r="N1097">
        <v>80035.22</v>
      </c>
      <c r="O1097">
        <v>-80035.22</v>
      </c>
      <c r="P1097">
        <v>14</v>
      </c>
    </row>
    <row r="1098" spans="1:16" ht="12.75">
      <c r="A1098" t="s">
        <v>140</v>
      </c>
      <c r="B1098" t="s">
        <v>2382</v>
      </c>
      <c r="C1098" t="s">
        <v>2658</v>
      </c>
      <c r="D1098" t="s">
        <v>2681</v>
      </c>
      <c r="E1098" t="s">
        <v>2683</v>
      </c>
      <c r="F1098" t="s">
        <v>2688</v>
      </c>
      <c r="G1098" t="s">
        <v>2689</v>
      </c>
      <c r="H1098">
        <v>0</v>
      </c>
      <c r="I1098">
        <v>0</v>
      </c>
      <c r="J1098">
        <v>127.77</v>
      </c>
      <c r="K1098">
        <v>-127.77</v>
      </c>
      <c r="L1098">
        <v>0</v>
      </c>
      <c r="M1098">
        <v>0</v>
      </c>
      <c r="N1098">
        <v>0.24</v>
      </c>
      <c r="O1098">
        <v>-0.24</v>
      </c>
      <c r="P1098">
        <v>14</v>
      </c>
    </row>
    <row r="1099" spans="1:16" ht="12.75">
      <c r="A1099" t="s">
        <v>140</v>
      </c>
      <c r="B1099" t="s">
        <v>2382</v>
      </c>
      <c r="C1099" t="s">
        <v>2658</v>
      </c>
      <c r="D1099" t="s">
        <v>2681</v>
      </c>
      <c r="E1099" t="s">
        <v>2683</v>
      </c>
      <c r="F1099" t="s">
        <v>2690</v>
      </c>
      <c r="G1099" t="s">
        <v>2691</v>
      </c>
      <c r="H1099">
        <v>0</v>
      </c>
      <c r="I1099">
        <v>57.49</v>
      </c>
      <c r="J1099">
        <v>211905.11</v>
      </c>
      <c r="K1099">
        <v>-211847.62</v>
      </c>
      <c r="L1099">
        <v>0</v>
      </c>
      <c r="M1099">
        <v>565.34</v>
      </c>
      <c r="N1099">
        <v>579829.78</v>
      </c>
      <c r="O1099">
        <v>-579264.44</v>
      </c>
      <c r="P1099">
        <v>14</v>
      </c>
    </row>
    <row r="1100" spans="1:16" ht="12.75">
      <c r="A1100" t="s">
        <v>140</v>
      </c>
      <c r="B1100" t="s">
        <v>2382</v>
      </c>
      <c r="C1100" t="s">
        <v>2658</v>
      </c>
      <c r="D1100" t="s">
        <v>2681</v>
      </c>
      <c r="E1100" t="s">
        <v>2683</v>
      </c>
      <c r="F1100" t="s">
        <v>2692</v>
      </c>
      <c r="G1100" t="s">
        <v>2693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145353.66</v>
      </c>
      <c r="O1100">
        <v>-145353.66</v>
      </c>
      <c r="P1100">
        <v>14</v>
      </c>
    </row>
    <row r="1101" spans="1:16" ht="12.75">
      <c r="A1101" t="s">
        <v>140</v>
      </c>
      <c r="B1101" t="s">
        <v>2382</v>
      </c>
      <c r="C1101" t="s">
        <v>2658</v>
      </c>
      <c r="D1101" t="s">
        <v>2681</v>
      </c>
      <c r="E1101" t="s">
        <v>2683</v>
      </c>
      <c r="F1101" t="s">
        <v>2694</v>
      </c>
      <c r="G1101" t="s">
        <v>2695</v>
      </c>
      <c r="H1101">
        <v>0</v>
      </c>
      <c r="I1101">
        <v>0</v>
      </c>
      <c r="J1101">
        <v>76461.18</v>
      </c>
      <c r="K1101">
        <v>-76461.18</v>
      </c>
      <c r="L1101">
        <v>0</v>
      </c>
      <c r="M1101">
        <v>0</v>
      </c>
      <c r="N1101">
        <v>222303.96</v>
      </c>
      <c r="O1101">
        <v>-222303.96</v>
      </c>
      <c r="P1101">
        <v>14</v>
      </c>
    </row>
    <row r="1102" spans="1:16" ht="12.75">
      <c r="A1102" t="s">
        <v>140</v>
      </c>
      <c r="B1102" t="s">
        <v>2382</v>
      </c>
      <c r="C1102" t="s">
        <v>2658</v>
      </c>
      <c r="D1102" t="s">
        <v>2681</v>
      </c>
      <c r="E1102" t="s">
        <v>2696</v>
      </c>
      <c r="F1102" t="s">
        <v>2696</v>
      </c>
      <c r="G1102" t="s">
        <v>2697</v>
      </c>
      <c r="H1102">
        <v>0</v>
      </c>
      <c r="I1102">
        <v>0</v>
      </c>
      <c r="J1102">
        <v>564363.53</v>
      </c>
      <c r="K1102">
        <v>-564363.53</v>
      </c>
      <c r="L1102">
        <v>0</v>
      </c>
      <c r="M1102">
        <v>36655.98</v>
      </c>
      <c r="N1102">
        <v>2842496.37</v>
      </c>
      <c r="O1102">
        <v>-2805840.39</v>
      </c>
      <c r="P1102">
        <v>14</v>
      </c>
    </row>
    <row r="1103" spans="1:16" ht="12.75">
      <c r="A1103" t="s">
        <v>140</v>
      </c>
      <c r="B1103" t="s">
        <v>2382</v>
      </c>
      <c r="C1103" t="s">
        <v>2658</v>
      </c>
      <c r="D1103" t="s">
        <v>2681</v>
      </c>
      <c r="E1103" t="s">
        <v>2698</v>
      </c>
      <c r="F1103" t="s">
        <v>2698</v>
      </c>
      <c r="G1103" t="s">
        <v>2699</v>
      </c>
      <c r="H1103">
        <v>0</v>
      </c>
      <c r="I1103">
        <v>0</v>
      </c>
      <c r="J1103">
        <v>6877.85</v>
      </c>
      <c r="K1103">
        <v>-6877.85</v>
      </c>
      <c r="L1103">
        <v>0</v>
      </c>
      <c r="M1103">
        <v>2976.62</v>
      </c>
      <c r="N1103">
        <v>26539.04</v>
      </c>
      <c r="O1103">
        <v>-23562.42</v>
      </c>
      <c r="P1103">
        <v>14</v>
      </c>
    </row>
    <row r="1104" spans="1:16" ht="12.75">
      <c r="A1104" t="s">
        <v>140</v>
      </c>
      <c r="B1104" t="s">
        <v>2382</v>
      </c>
      <c r="C1104" t="s">
        <v>2658</v>
      </c>
      <c r="D1104" t="s">
        <v>2681</v>
      </c>
      <c r="E1104" t="s">
        <v>2700</v>
      </c>
      <c r="F1104" t="s">
        <v>2700</v>
      </c>
      <c r="G1104" t="s">
        <v>2701</v>
      </c>
      <c r="H1104">
        <v>0</v>
      </c>
      <c r="I1104">
        <v>0</v>
      </c>
      <c r="J1104">
        <v>117212.88</v>
      </c>
      <c r="K1104">
        <v>-117212.88</v>
      </c>
      <c r="L1104">
        <v>0</v>
      </c>
      <c r="M1104">
        <v>0</v>
      </c>
      <c r="N1104">
        <v>409375.77</v>
      </c>
      <c r="O1104">
        <v>-409375.77</v>
      </c>
      <c r="P1104">
        <v>14</v>
      </c>
    </row>
    <row r="1105" spans="1:16" ht="12.75">
      <c r="A1105" t="s">
        <v>140</v>
      </c>
      <c r="B1105" t="s">
        <v>2382</v>
      </c>
      <c r="C1105" t="s">
        <v>2658</v>
      </c>
      <c r="D1105" t="s">
        <v>2681</v>
      </c>
      <c r="E1105" t="s">
        <v>2702</v>
      </c>
      <c r="F1105" t="s">
        <v>2702</v>
      </c>
      <c r="G1105" t="s">
        <v>2703</v>
      </c>
      <c r="H1105">
        <v>0</v>
      </c>
      <c r="I1105">
        <v>217862.65</v>
      </c>
      <c r="J1105">
        <v>2664381.32</v>
      </c>
      <c r="K1105">
        <v>-2446518.67</v>
      </c>
      <c r="L1105">
        <v>0</v>
      </c>
      <c r="M1105">
        <v>509592.51</v>
      </c>
      <c r="N1105">
        <v>18249206</v>
      </c>
      <c r="O1105">
        <v>-17739613.49</v>
      </c>
      <c r="P1105">
        <v>14</v>
      </c>
    </row>
    <row r="1106" spans="1:16" ht="12.75">
      <c r="A1106" t="s">
        <v>140</v>
      </c>
      <c r="B1106" t="s">
        <v>2382</v>
      </c>
      <c r="C1106" t="s">
        <v>2658</v>
      </c>
      <c r="D1106" t="s">
        <v>2681</v>
      </c>
      <c r="E1106" t="s">
        <v>2704</v>
      </c>
      <c r="F1106" t="s">
        <v>2705</v>
      </c>
      <c r="G1106" t="s">
        <v>2706</v>
      </c>
      <c r="H1106">
        <v>0</v>
      </c>
      <c r="I1106">
        <v>113.2</v>
      </c>
      <c r="J1106">
        <v>230532.42</v>
      </c>
      <c r="K1106">
        <v>-230419.22</v>
      </c>
      <c r="L1106">
        <v>0</v>
      </c>
      <c r="M1106">
        <v>0</v>
      </c>
      <c r="N1106">
        <v>218942.97</v>
      </c>
      <c r="O1106">
        <v>-218942.97</v>
      </c>
      <c r="P1106">
        <v>14</v>
      </c>
    </row>
    <row r="1107" spans="1:16" ht="12.75">
      <c r="A1107" t="s">
        <v>140</v>
      </c>
      <c r="B1107" t="s">
        <v>2382</v>
      </c>
      <c r="C1107" t="s">
        <v>2658</v>
      </c>
      <c r="D1107" t="s">
        <v>2681</v>
      </c>
      <c r="E1107" t="s">
        <v>2704</v>
      </c>
      <c r="F1107" t="s">
        <v>2707</v>
      </c>
      <c r="G1107" t="s">
        <v>2708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14</v>
      </c>
    </row>
    <row r="1108" spans="1:16" ht="12.75">
      <c r="A1108" t="s">
        <v>140</v>
      </c>
      <c r="B1108" t="s">
        <v>2382</v>
      </c>
      <c r="C1108" t="s">
        <v>2658</v>
      </c>
      <c r="D1108" t="s">
        <v>2681</v>
      </c>
      <c r="E1108" t="s">
        <v>2704</v>
      </c>
      <c r="F1108" t="s">
        <v>2709</v>
      </c>
      <c r="G1108" t="s">
        <v>2710</v>
      </c>
      <c r="H1108">
        <v>0</v>
      </c>
      <c r="I1108">
        <v>0</v>
      </c>
      <c r="J1108">
        <v>1.61</v>
      </c>
      <c r="K1108">
        <v>-1.61</v>
      </c>
      <c r="L1108">
        <v>0</v>
      </c>
      <c r="M1108">
        <v>0</v>
      </c>
      <c r="N1108">
        <v>4926.8</v>
      </c>
      <c r="O1108">
        <v>-4926.8</v>
      </c>
      <c r="P1108">
        <v>14</v>
      </c>
    </row>
    <row r="1109" spans="1:16" ht="12.75">
      <c r="A1109" t="s">
        <v>140</v>
      </c>
      <c r="B1109" t="s">
        <v>2382</v>
      </c>
      <c r="C1109" t="s">
        <v>2658</v>
      </c>
      <c r="D1109" t="s">
        <v>2681</v>
      </c>
      <c r="E1109" t="s">
        <v>2704</v>
      </c>
      <c r="F1109" t="s">
        <v>2711</v>
      </c>
      <c r="G1109" t="s">
        <v>2712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14</v>
      </c>
    </row>
    <row r="1110" spans="1:16" ht="12.75">
      <c r="A1110" t="s">
        <v>140</v>
      </c>
      <c r="B1110" t="s">
        <v>2382</v>
      </c>
      <c r="C1110" t="s">
        <v>2658</v>
      </c>
      <c r="D1110" t="s">
        <v>2681</v>
      </c>
      <c r="E1110" t="s">
        <v>2704</v>
      </c>
      <c r="F1110" t="s">
        <v>2713</v>
      </c>
      <c r="G1110" t="s">
        <v>2714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14</v>
      </c>
    </row>
    <row r="1111" spans="1:16" ht="12.75">
      <c r="A1111" t="s">
        <v>140</v>
      </c>
      <c r="B1111" t="s">
        <v>2382</v>
      </c>
      <c r="C1111" t="s">
        <v>2658</v>
      </c>
      <c r="D1111" t="s">
        <v>2681</v>
      </c>
      <c r="E1111" t="s">
        <v>2704</v>
      </c>
      <c r="F1111" t="s">
        <v>2715</v>
      </c>
      <c r="G1111" t="s">
        <v>2716</v>
      </c>
      <c r="H1111">
        <v>0</v>
      </c>
      <c r="I1111">
        <v>0</v>
      </c>
      <c r="J1111">
        <v>68471</v>
      </c>
      <c r="K1111">
        <v>-68471</v>
      </c>
      <c r="L1111">
        <v>0</v>
      </c>
      <c r="M1111">
        <v>0</v>
      </c>
      <c r="N1111">
        <v>0</v>
      </c>
      <c r="O1111">
        <v>0</v>
      </c>
      <c r="P1111">
        <v>14</v>
      </c>
    </row>
    <row r="1112" spans="1:16" ht="12.75">
      <c r="A1112" t="s">
        <v>140</v>
      </c>
      <c r="B1112" t="s">
        <v>2382</v>
      </c>
      <c r="C1112" t="s">
        <v>2658</v>
      </c>
      <c r="D1112" t="s">
        <v>2681</v>
      </c>
      <c r="E1112" t="s">
        <v>2704</v>
      </c>
      <c r="F1112" t="s">
        <v>2717</v>
      </c>
      <c r="G1112" t="s">
        <v>2718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14</v>
      </c>
    </row>
    <row r="1113" spans="1:16" ht="12.75">
      <c r="A1113" t="s">
        <v>140</v>
      </c>
      <c r="B1113" t="s">
        <v>2382</v>
      </c>
      <c r="C1113" t="s">
        <v>2658</v>
      </c>
      <c r="D1113" t="s">
        <v>2719</v>
      </c>
      <c r="E1113" t="s">
        <v>2720</v>
      </c>
      <c r="F1113" t="s">
        <v>2720</v>
      </c>
      <c r="G1113" t="s">
        <v>2721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94088.62</v>
      </c>
      <c r="O1113">
        <v>-94088.62</v>
      </c>
      <c r="P1113">
        <v>28</v>
      </c>
    </row>
    <row r="1114" spans="1:16" ht="12.75">
      <c r="A1114" t="s">
        <v>140</v>
      </c>
      <c r="B1114" t="s">
        <v>2382</v>
      </c>
      <c r="C1114" t="s">
        <v>2658</v>
      </c>
      <c r="D1114" t="s">
        <v>2719</v>
      </c>
      <c r="E1114" t="s">
        <v>2722</v>
      </c>
      <c r="F1114" t="s">
        <v>2722</v>
      </c>
      <c r="G1114" t="s">
        <v>2723</v>
      </c>
      <c r="H1114">
        <v>0</v>
      </c>
      <c r="I1114">
        <v>0</v>
      </c>
      <c r="J1114">
        <v>4857.24</v>
      </c>
      <c r="K1114">
        <v>-4857.24</v>
      </c>
      <c r="L1114">
        <v>0</v>
      </c>
      <c r="M1114">
        <v>0</v>
      </c>
      <c r="N1114">
        <v>4560.79</v>
      </c>
      <c r="O1114">
        <v>-4560.79</v>
      </c>
      <c r="P1114">
        <v>28</v>
      </c>
    </row>
    <row r="1115" spans="1:16" ht="12.75">
      <c r="A1115" t="s">
        <v>140</v>
      </c>
      <c r="B1115" t="s">
        <v>2382</v>
      </c>
      <c r="C1115" t="s">
        <v>2724</v>
      </c>
      <c r="D1115" t="s">
        <v>55</v>
      </c>
      <c r="E1115" t="s">
        <v>2725</v>
      </c>
      <c r="F1115" t="s">
        <v>2725</v>
      </c>
      <c r="G1115" t="s">
        <v>2726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15</v>
      </c>
    </row>
    <row r="1116" spans="1:16" ht="12.75">
      <c r="A1116" t="s">
        <v>140</v>
      </c>
      <c r="B1116" t="s">
        <v>2382</v>
      </c>
      <c r="C1116" t="s">
        <v>2724</v>
      </c>
      <c r="D1116" t="s">
        <v>2727</v>
      </c>
      <c r="E1116" t="s">
        <v>2728</v>
      </c>
      <c r="F1116" t="s">
        <v>2728</v>
      </c>
      <c r="G1116" t="s">
        <v>2729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42</v>
      </c>
    </row>
    <row r="1117" spans="1:16" ht="12.75">
      <c r="A1117" t="s">
        <v>140</v>
      </c>
      <c r="B1117" t="s">
        <v>2382</v>
      </c>
      <c r="C1117" t="s">
        <v>2724</v>
      </c>
      <c r="D1117" t="s">
        <v>2727</v>
      </c>
      <c r="E1117" t="s">
        <v>2730</v>
      </c>
      <c r="F1117" t="s">
        <v>2730</v>
      </c>
      <c r="G1117" t="s">
        <v>2731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42</v>
      </c>
    </row>
    <row r="1118" spans="1:16" ht="12.75">
      <c r="A1118" t="s">
        <v>140</v>
      </c>
      <c r="B1118" t="s">
        <v>2382</v>
      </c>
      <c r="C1118" t="s">
        <v>2724</v>
      </c>
      <c r="D1118" t="s">
        <v>2727</v>
      </c>
      <c r="E1118" t="s">
        <v>2732</v>
      </c>
      <c r="F1118" t="s">
        <v>2732</v>
      </c>
      <c r="G1118" t="s">
        <v>2733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503979.07</v>
      </c>
      <c r="O1118">
        <v>-503979.07</v>
      </c>
      <c r="P1118">
        <v>42</v>
      </c>
    </row>
    <row r="1119" spans="1:16" ht="12.75">
      <c r="A1119" t="s">
        <v>140</v>
      </c>
      <c r="B1119" t="s">
        <v>2382</v>
      </c>
      <c r="C1119" t="s">
        <v>2724</v>
      </c>
      <c r="D1119" t="s">
        <v>2734</v>
      </c>
      <c r="E1119" t="s">
        <v>2735</v>
      </c>
      <c r="F1119" t="s">
        <v>2736</v>
      </c>
      <c r="G1119" t="s">
        <v>2737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42</v>
      </c>
    </row>
    <row r="1120" spans="1:16" ht="12.75">
      <c r="A1120" t="s">
        <v>140</v>
      </c>
      <c r="B1120" t="s">
        <v>2382</v>
      </c>
      <c r="C1120" t="s">
        <v>2724</v>
      </c>
      <c r="D1120" t="s">
        <v>2734</v>
      </c>
      <c r="E1120" t="s">
        <v>2738</v>
      </c>
      <c r="F1120" t="s">
        <v>2739</v>
      </c>
      <c r="G1120" t="s">
        <v>2740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904357267.1</v>
      </c>
      <c r="O1120">
        <v>-904357267.1</v>
      </c>
      <c r="P1120">
        <v>43</v>
      </c>
    </row>
    <row r="1121" spans="1:16" ht="12.75">
      <c r="A1121" t="s">
        <v>140</v>
      </c>
      <c r="B1121" t="s">
        <v>2382</v>
      </c>
      <c r="C1121" t="s">
        <v>2724</v>
      </c>
      <c r="D1121" t="s">
        <v>2734</v>
      </c>
      <c r="E1121" t="s">
        <v>2738</v>
      </c>
      <c r="F1121" t="s">
        <v>2741</v>
      </c>
      <c r="G1121" t="s">
        <v>2742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43</v>
      </c>
    </row>
    <row r="1122" spans="1:16" ht="12.75">
      <c r="A1122" t="s">
        <v>134</v>
      </c>
      <c r="B1122" t="s">
        <v>2743</v>
      </c>
      <c r="C1122" t="s">
        <v>2744</v>
      </c>
      <c r="D1122" t="s">
        <v>2745</v>
      </c>
      <c r="E1122" t="s">
        <v>2746</v>
      </c>
      <c r="F1122" t="s">
        <v>2746</v>
      </c>
      <c r="G1122" t="s">
        <v>2747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</row>
    <row r="1123" spans="1:16" ht="12.75">
      <c r="A1123" t="s">
        <v>134</v>
      </c>
      <c r="B1123" t="s">
        <v>2743</v>
      </c>
      <c r="C1123" t="s">
        <v>2744</v>
      </c>
      <c r="D1123" t="s">
        <v>2748</v>
      </c>
      <c r="E1123" t="s">
        <v>2749</v>
      </c>
      <c r="F1123" t="s">
        <v>2749</v>
      </c>
      <c r="G1123" t="s">
        <v>2750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</row>
    <row r="1124" spans="1:16" ht="12.75">
      <c r="A1124" t="s">
        <v>134</v>
      </c>
      <c r="B1124" t="s">
        <v>2743</v>
      </c>
      <c r="C1124" t="s">
        <v>2751</v>
      </c>
      <c r="D1124" t="s">
        <v>2752</v>
      </c>
      <c r="E1124" t="s">
        <v>2753</v>
      </c>
      <c r="F1124" t="s">
        <v>2753</v>
      </c>
      <c r="G1124" t="s">
        <v>2754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  <row r="1125" spans="1:16" ht="12.75">
      <c r="A1125" t="s">
        <v>134</v>
      </c>
      <c r="B1125" t="s">
        <v>2743</v>
      </c>
      <c r="C1125" t="s">
        <v>2751</v>
      </c>
      <c r="D1125" t="s">
        <v>2755</v>
      </c>
      <c r="E1125" t="s">
        <v>2756</v>
      </c>
      <c r="F1125" t="s">
        <v>2756</v>
      </c>
      <c r="G1125" t="s">
        <v>2757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</row>
    <row r="1126" spans="1:16" ht="12.75">
      <c r="A1126" t="s">
        <v>134</v>
      </c>
      <c r="B1126" t="s">
        <v>2743</v>
      </c>
      <c r="C1126" t="s">
        <v>2758</v>
      </c>
      <c r="D1126" t="s">
        <v>2759</v>
      </c>
      <c r="E1126" t="s">
        <v>2760</v>
      </c>
      <c r="F1126" t="s">
        <v>2760</v>
      </c>
      <c r="G1126" t="s">
        <v>2761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</row>
    <row r="1127" spans="1:16" ht="12.75">
      <c r="A1127" t="s">
        <v>134</v>
      </c>
      <c r="B1127" t="s">
        <v>2743</v>
      </c>
      <c r="C1127" t="s">
        <v>2758</v>
      </c>
      <c r="D1127" t="s">
        <v>2762</v>
      </c>
      <c r="E1127" t="s">
        <v>2763</v>
      </c>
      <c r="F1127" t="s">
        <v>2763</v>
      </c>
      <c r="G1127" t="s">
        <v>2764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</row>
    <row r="1128" spans="1:16" ht="12.75">
      <c r="A1128" t="s">
        <v>134</v>
      </c>
      <c r="B1128" t="s">
        <v>2743</v>
      </c>
      <c r="C1128" t="s">
        <v>2758</v>
      </c>
      <c r="D1128" t="s">
        <v>2765</v>
      </c>
      <c r="E1128" t="s">
        <v>2766</v>
      </c>
      <c r="F1128" t="s">
        <v>2766</v>
      </c>
      <c r="G1128" t="s">
        <v>2767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</row>
    <row r="1129" spans="1:16" ht="12.75">
      <c r="A1129" t="s">
        <v>134</v>
      </c>
      <c r="B1129" t="s">
        <v>2743</v>
      </c>
      <c r="C1129" t="s">
        <v>2758</v>
      </c>
      <c r="D1129" t="s">
        <v>2768</v>
      </c>
      <c r="E1129" t="s">
        <v>2769</v>
      </c>
      <c r="F1129" t="s">
        <v>2769</v>
      </c>
      <c r="G1129" t="s">
        <v>2770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</row>
    <row r="1130" spans="1:16" ht="12.75">
      <c r="A1130" t="s">
        <v>134</v>
      </c>
      <c r="B1130" t="s">
        <v>2743</v>
      </c>
      <c r="C1130" t="s">
        <v>2771</v>
      </c>
      <c r="D1130" t="s">
        <v>2772</v>
      </c>
      <c r="E1130" t="s">
        <v>2773</v>
      </c>
      <c r="F1130" t="s">
        <v>2773</v>
      </c>
      <c r="G1130" t="s">
        <v>2774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180075.61</v>
      </c>
      <c r="N1130">
        <v>0</v>
      </c>
      <c r="O1130">
        <v>180075.61</v>
      </c>
      <c r="P1130">
        <v>0</v>
      </c>
    </row>
    <row r="1131" spans="1:16" ht="12.75">
      <c r="A1131" t="s">
        <v>134</v>
      </c>
      <c r="B1131" t="s">
        <v>2743</v>
      </c>
      <c r="C1131" t="s">
        <v>2771</v>
      </c>
      <c r="D1131" t="s">
        <v>2775</v>
      </c>
      <c r="E1131" t="s">
        <v>2776</v>
      </c>
      <c r="F1131" t="s">
        <v>2776</v>
      </c>
      <c r="G1131" t="s">
        <v>2777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</row>
    <row r="1132" spans="1:16" ht="12.75">
      <c r="A1132" t="s">
        <v>134</v>
      </c>
      <c r="B1132" t="s">
        <v>2743</v>
      </c>
      <c r="C1132" t="s">
        <v>2771</v>
      </c>
      <c r="D1132" t="s">
        <v>2778</v>
      </c>
      <c r="E1132" t="s">
        <v>2779</v>
      </c>
      <c r="F1132" t="s">
        <v>2779</v>
      </c>
      <c r="G1132" t="s">
        <v>2780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</row>
    <row r="1133" spans="1:16" ht="12.75">
      <c r="A1133" t="s">
        <v>134</v>
      </c>
      <c r="B1133" t="s">
        <v>2743</v>
      </c>
      <c r="C1133" t="s">
        <v>2781</v>
      </c>
      <c r="D1133" t="s">
        <v>2782</v>
      </c>
      <c r="E1133" t="s">
        <v>2783</v>
      </c>
      <c r="F1133" t="s">
        <v>2783</v>
      </c>
      <c r="G1133" t="s">
        <v>2784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</row>
    <row r="1134" spans="1:16" ht="12.75">
      <c r="A1134" t="s">
        <v>140</v>
      </c>
      <c r="B1134" t="s">
        <v>2785</v>
      </c>
      <c r="C1134" t="s">
        <v>2786</v>
      </c>
      <c r="D1134" t="s">
        <v>2787</v>
      </c>
      <c r="E1134" t="s">
        <v>2788</v>
      </c>
      <c r="F1134" t="s">
        <v>2788</v>
      </c>
      <c r="G1134" t="s">
        <v>2789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</row>
    <row r="1135" spans="1:16" ht="12.75">
      <c r="A1135" t="s">
        <v>140</v>
      </c>
      <c r="B1135" t="s">
        <v>2785</v>
      </c>
      <c r="C1135" t="s">
        <v>2786</v>
      </c>
      <c r="D1135" t="s">
        <v>2790</v>
      </c>
      <c r="E1135" t="s">
        <v>2791</v>
      </c>
      <c r="F1135" t="s">
        <v>2791</v>
      </c>
      <c r="G1135" t="s">
        <v>2792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</row>
    <row r="1136" spans="1:16" ht="12.75">
      <c r="A1136" t="s">
        <v>140</v>
      </c>
      <c r="B1136" t="s">
        <v>2785</v>
      </c>
      <c r="C1136" t="s">
        <v>2793</v>
      </c>
      <c r="D1136" t="s">
        <v>2794</v>
      </c>
      <c r="E1136" t="s">
        <v>2795</v>
      </c>
      <c r="F1136" t="s">
        <v>2795</v>
      </c>
      <c r="G1136" t="s">
        <v>2796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</row>
    <row r="1137" spans="1:16" ht="12.75">
      <c r="A1137" t="s">
        <v>140</v>
      </c>
      <c r="B1137" t="s">
        <v>2785</v>
      </c>
      <c r="C1137" t="s">
        <v>2793</v>
      </c>
      <c r="D1137" t="s">
        <v>2797</v>
      </c>
      <c r="E1137" t="s">
        <v>2798</v>
      </c>
      <c r="F1137" t="s">
        <v>2798</v>
      </c>
      <c r="G1137" t="s">
        <v>2799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</row>
    <row r="1138" spans="1:16" ht="12.75">
      <c r="A1138" t="s">
        <v>140</v>
      </c>
      <c r="B1138" t="s">
        <v>2785</v>
      </c>
      <c r="C1138" t="s">
        <v>2800</v>
      </c>
      <c r="D1138" t="s">
        <v>2801</v>
      </c>
      <c r="E1138" t="s">
        <v>2802</v>
      </c>
      <c r="F1138" t="s">
        <v>2802</v>
      </c>
      <c r="G1138" t="s">
        <v>2803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</row>
    <row r="1139" spans="1:16" ht="12.75">
      <c r="A1139" t="s">
        <v>140</v>
      </c>
      <c r="B1139" t="s">
        <v>2785</v>
      </c>
      <c r="C1139" t="s">
        <v>2804</v>
      </c>
      <c r="D1139" t="s">
        <v>2805</v>
      </c>
      <c r="E1139" t="s">
        <v>2806</v>
      </c>
      <c r="F1139" t="s">
        <v>2806</v>
      </c>
      <c r="G1139" t="s">
        <v>2807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18232263.54</v>
      </c>
      <c r="O1139">
        <v>-18232263.54</v>
      </c>
      <c r="P1139">
        <v>0</v>
      </c>
    </row>
    <row r="1140" spans="1:16" ht="12.75">
      <c r="A1140" t="s">
        <v>140</v>
      </c>
      <c r="B1140" t="s">
        <v>2785</v>
      </c>
      <c r="C1140" t="s">
        <v>2804</v>
      </c>
      <c r="D1140" t="s">
        <v>2808</v>
      </c>
      <c r="E1140" t="s">
        <v>2809</v>
      </c>
      <c r="F1140" t="s">
        <v>2809</v>
      </c>
      <c r="G1140" t="s">
        <v>2810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</row>
    <row r="1141" spans="1:16" ht="12.75">
      <c r="A1141" t="s">
        <v>140</v>
      </c>
      <c r="B1141" t="s">
        <v>2785</v>
      </c>
      <c r="C1141" t="s">
        <v>2804</v>
      </c>
      <c r="D1141" t="s">
        <v>2811</v>
      </c>
      <c r="E1141" t="s">
        <v>2812</v>
      </c>
      <c r="F1141" t="s">
        <v>2812</v>
      </c>
      <c r="G1141" t="s">
        <v>2813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</row>
    <row r="1142" spans="1:16" ht="12.75">
      <c r="A1142" t="s">
        <v>140</v>
      </c>
      <c r="B1142" t="s">
        <v>2785</v>
      </c>
      <c r="C1142" t="s">
        <v>2814</v>
      </c>
      <c r="D1142" t="s">
        <v>2815</v>
      </c>
      <c r="E1142" t="s">
        <v>2816</v>
      </c>
      <c r="F1142" t="s">
        <v>2816</v>
      </c>
      <c r="G1142" t="s">
        <v>2817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</row>
    <row r="1143" spans="1:16" ht="12.75">
      <c r="A1143" t="s">
        <v>140</v>
      </c>
      <c r="B1143" t="s">
        <v>2785</v>
      </c>
      <c r="C1143" t="s">
        <v>2814</v>
      </c>
      <c r="D1143" t="s">
        <v>2818</v>
      </c>
      <c r="E1143" t="s">
        <v>2819</v>
      </c>
      <c r="F1143" t="s">
        <v>2819</v>
      </c>
      <c r="G1143" t="s">
        <v>2820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</row>
    <row r="1144" spans="1:16" ht="12.75">
      <c r="A1144" t="s">
        <v>140</v>
      </c>
      <c r="B1144" t="s">
        <v>1476</v>
      </c>
      <c r="C1144" t="s">
        <v>1546</v>
      </c>
      <c r="D1144" t="s">
        <v>1547</v>
      </c>
      <c r="E1144" t="s">
        <v>1617</v>
      </c>
      <c r="F1144" t="s">
        <v>2821</v>
      </c>
      <c r="G1144" t="s">
        <v>2822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</row>
    <row r="1145" spans="1:16" ht="12.75">
      <c r="A1145" t="s">
        <v>140</v>
      </c>
      <c r="B1145" t="s">
        <v>1476</v>
      </c>
      <c r="C1145" t="s">
        <v>1546</v>
      </c>
      <c r="D1145" t="s">
        <v>1547</v>
      </c>
      <c r="E1145" t="s">
        <v>1617</v>
      </c>
      <c r="F1145" t="s">
        <v>2823</v>
      </c>
      <c r="G1145" t="s">
        <v>2824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</row>
    <row r="1146" spans="1:16" ht="12.75">
      <c r="A1146" t="s">
        <v>134</v>
      </c>
      <c r="B1146" t="s">
        <v>1476</v>
      </c>
      <c r="C1146" t="s">
        <v>1824</v>
      </c>
      <c r="D1146" t="s">
        <v>1832</v>
      </c>
      <c r="E1146" t="s">
        <v>1833</v>
      </c>
      <c r="F1146" t="s">
        <v>2825</v>
      </c>
      <c r="G1146" t="s">
        <v>2826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</row>
  </sheetData>
  <sheetProtection/>
  <printOptions/>
  <pageMargins left="0.75" right="0.75" top="1" bottom="1" header="0.4921259845" footer="0.4921259845"/>
  <pageSetup fitToHeight="3" fitToWidth="3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ELORDI FORURIA, Aitor</cp:lastModifiedBy>
  <cp:lastPrinted>2016-11-16T12:05:21Z</cp:lastPrinted>
  <dcterms:created xsi:type="dcterms:W3CDTF">2016-04-01T11:58:48Z</dcterms:created>
  <dcterms:modified xsi:type="dcterms:W3CDTF">2022-04-25T06:56:30Z</dcterms:modified>
  <cp:category/>
  <cp:version/>
  <cp:contentType/>
  <cp:contentStatus/>
</cp:coreProperties>
</file>