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11565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<sst xmlns="http://schemas.openxmlformats.org/spreadsheetml/2006/main" count="46" uniqueCount="46">
  <si>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Gastu erregela. 2015eko ekitaldia. GFAren taldea / Regla de gasto. Ejercicio 2015. Grupo DFG (1)</t>
  </si>
  <si>
    <t xml:space="preserve">Azalpena / Concepto </t>
  </si>
  <si>
    <t>GFA / DFG</t>
  </si>
  <si>
    <t>Uliazpi</t>
  </si>
  <si>
    <t>Kabia</t>
  </si>
  <si>
    <t>ITTEN</t>
  </si>
  <si>
    <t>IZFE</t>
  </si>
  <si>
    <t>Consorcio Residuos</t>
  </si>
  <si>
    <t>Consorcio de Educación Compensatoria</t>
  </si>
  <si>
    <t>Consorcio Aguas</t>
  </si>
  <si>
    <t>GHK SA</t>
  </si>
  <si>
    <t>F.Mintzola</t>
  </si>
  <si>
    <t>F.Kirolgi</t>
  </si>
  <si>
    <t>F.Gipuzkoako Parketxe Sarea</t>
  </si>
  <si>
    <t>Bic Gipuzkoa Berrilan</t>
  </si>
  <si>
    <t>Berroeta Aldamar</t>
  </si>
  <si>
    <t>Seed Gipuzkoa</t>
  </si>
  <si>
    <t>Ortzibia</t>
  </si>
  <si>
    <t>Polo de Innovación Garaia</t>
  </si>
  <si>
    <t>GFAren taldea /
Gruppo DFG</t>
  </si>
  <si>
    <t>Gastuen 1etik 7ra arteko kapituluen batura (1) /
Suma de los capítulos 1 a 7 de gastos (1)</t>
  </si>
  <si>
    <t>DOIKUNTZAK. Enplegu ez-finantzarioen kalkulua, KESaren arabera /
AJUSTES Cálculo empleos no financieros según el SEC</t>
  </si>
  <si>
    <t>(-) Lurren eta gainerako inbertsio errealen besterentzea /
(-) Enajenación de terrenos y demás inversiones reales</t>
  </si>
  <si>
    <t>(+/-) Ekitaldian egindako gastuak, aurrekontuan aplikatu gabeak /
(+/-) Gastos realizados en el ejercicio pendientes de aplicar al presupuesto</t>
  </si>
  <si>
    <t>(+/-) Ordainketa geroratuta egindako eskurapenak /
(+/-) Adquisiciones con pago aplazado</t>
  </si>
  <si>
    <t>Enplegu ez-finantzarioak KESaren arabera, zorraren interesak sartu gabe /
Empleos no financieros términos SEC excepto intereses de la deuda</t>
  </si>
  <si>
    <t xml:space="preserve"> (-) Toki korporazioko beste entitate batzuei ordaindutako transferentziak (eta barruko beste eragiketa batzuk) (2) /
(-) Pagos por transferencias (y otras operaciones internas) a otras entidades que integran la Corporación Local ( 2)</t>
  </si>
  <si>
    <t>(-) Europar Batasunak edo beste herri administrazioek helburu zehatzetarako emandako funtsekin finantzatutako gastua /
(-) Gasto financiado con fondos finalistas procedentes de la Unión Europea o de otras Administraciones públicas</t>
  </si>
  <si>
    <t>Europar Batasuna / Unión Europea</t>
  </si>
  <si>
    <t>Estatua / Estado</t>
  </si>
  <si>
    <t>Autonomia Erkidegoa / Comunidad Autónoma</t>
  </si>
  <si>
    <t>Beste herri administrazio batzuk / Otras Administraciones Públicas</t>
  </si>
  <si>
    <t xml:space="preserve"> (-) Finantzaketa sistemetako funtsen transferentziak (3) /
(-) Transferencias por fondos de los sistemas de financiación (3)</t>
  </si>
  <si>
    <t>Ekitaldiko gastu konputagarria, guztira /
Total de Gasto computable del ejercicio</t>
  </si>
  <si>
    <t>Doikuntzaren zenbatekoa: (+) zeinuarekin, gastu konputagarria gehitzen du, eta (-) zeinuarekin  gastu konputagarria gutxitzen du / Importe del ajuste: cantidad con signo (+) incrementa el gasto computable (-) disminuye el gasto computable</t>
  </si>
  <si>
    <t>(+/-) Araudiaren aldaketengatik bilketan izandako gehikuntzak/gutxipenak /
(+/-) Incrementos/disminuciones de recaudación por cambios normativos</t>
  </si>
  <si>
    <t xml:space="preserve"> (-) Finantza-inbertsio jasangarriengatik gastu konputagarrian izandako gutxipena (9/2013 LOren 6. xed. geh.) /
(-) Disminución gasto computable por inversiones financiaremente sostenibles (DA 6LO 9/2013)</t>
  </si>
  <si>
    <t>2015eko gastu konputagarria, guztira (arau aldaketak eta inbertsio jasangarriak barne) /
Total de Gasto computable (incluidos cambios normativos e inversiones sostenibles)del ejercicio 2015</t>
  </si>
  <si>
    <t>Aurreko ekitaldiko gastu konputagarria, guztira /
Total de Gasto computable del ejercicio anterior</t>
  </si>
  <si>
    <t>Erreferentziazko hazkunde tasa 2015ean (urteko bariazio %) /
Tasa de crecimiento de referencia 2015 (% variación anual)</t>
  </si>
  <si>
    <t>Gehieneko gastu konputagarria 2015ean, gastu erregelaren arabera /
Límite de gasto computable 2015 según Regla de gasto</t>
  </si>
  <si>
    <t>Gastu erregelaren muga - 2015eko gastu konputagarri osoa /
Límite Regla de gasto -Total gasto computable 2015</t>
  </si>
  <si>
    <t>Oharrak / Notas:</t>
  </si>
  <si>
    <t xml:space="preserve"> (1) Gastu finantzarioen 3. kapitulutik, hauek baino ez dira gehitu behar: maileguak, zorrak eta bestelako finantza-eragiketak formalizatu, jaulki, aldatu eta deuseztatzeagatik sortutakoak, eta abalak exekutatzekoak. Azpikontzeptuak (3301-311-321-) /
       Del Capítulo 3 de gastos financieros únicamente se agregarán los gastos de emisión, formalización, modificación y cancelación de préstamos, deudas y otras operaciones financieras, así como los gastos por ejecución de avales. Subconceptos (301-311-321-</t>
  </si>
  <si>
    <t>(2) Datuak bateratzeari begira egin beharreko doikuntza. Entitate ordaintzailean deskontatu behar da. / Ajuste a efectos de consolidación, hay que descontarlo en la entidad pagadora</t>
  </si>
  <si>
    <t>(3) Aplikagarria da, bakar-bakarrik, Euskal Autonomia Erkidegoko foru aldundiek finantzaketa sistemaren barruan Eusko Jaurlaritzari egiten dizkioten transferentziei, eta uharteetako kabildoek Kanarietako udalei egindakoei. /
      Solo aplicable a transferencias del sistema de financiación que realizan Diputaciones Forales del País Vasco a la Comunidad Autónoma, y las que realizan los Cabildos Insulares a los Ayuntamientos Canarios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</si>
</sst>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</numFmts>
  <fonts count="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 indent="1"/>
    </xf>
    <xf numFmtId="164" fontId="2" fillId="0" borderId="1" xfId="0" applyNumberFormat="1" applyFont="1" applyFill="1" applyBorder="1" applyAlignment="1">
      <alignment horizontal="right" vertical="center" indent="1"/>
    </xf>
    <xf numFmtId="0" fontId="2" fillId="0" borderId="3" xfId="0" applyFont="1" applyFill="1" applyBorder="1" applyAlignment="1">
      <alignment horizontal="left" vertical="center" wrapText="1" indent="1"/>
    </xf>
    <xf numFmtId="164" fontId="2" fillId="0" borderId="4" xfId="0" applyNumberFormat="1" applyFont="1" applyFill="1" applyBorder="1" applyAlignment="1">
      <alignment horizontal="right" vertical="center" indent="1"/>
    </xf>
    <xf numFmtId="164" fontId="2" fillId="0" borderId="3" xfId="0" applyNumberFormat="1" applyFont="1" applyFill="1" applyBorder="1" applyAlignment="1">
      <alignment horizontal="right" vertical="center" indent="1"/>
    </xf>
    <xf numFmtId="0" fontId="1" fillId="0" borderId="5" xfId="0" applyFont="1" applyFill="1" applyBorder="1" applyAlignment="1">
      <alignment horizontal="right" vertical="center" wrapText="1" indent="1"/>
    </xf>
    <xf numFmtId="164" fontId="2" fillId="0" borderId="5" xfId="0" applyNumberFormat="1" applyFont="1" applyFill="1" applyBorder="1" applyAlignment="1">
      <alignment horizontal="right" vertical="center" indent="1"/>
    </xf>
    <xf numFmtId="16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6" xfId="0" applyFont="1" applyFill="1" applyBorder="1" applyAlignment="1">
      <alignment horizontal="right" vertical="center" indent="1"/>
    </xf>
    <xf numFmtId="0" fontId="2" fillId="0" borderId="2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indent="1"/>
    </xf>
    <xf numFmtId="164" fontId="2" fillId="0" borderId="7" xfId="0" applyNumberFormat="1" applyFont="1" applyFill="1" applyBorder="1" applyAlignment="1">
      <alignment horizontal="right" vertical="center" indent="1"/>
    </xf>
    <xf numFmtId="0" fontId="2" fillId="0" borderId="6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 wrapText="1" indent="1"/>
    </xf>
    <xf numFmtId="4" fontId="4" fillId="0" borderId="8" xfId="0" applyNumberFormat="1" applyFont="1" applyFill="1" applyBorder="1" applyAlignment="1">
      <alignment horizontal="right" vertical="center" indent="1"/>
    </xf>
    <xf numFmtId="0" fontId="1" fillId="0" borderId="8" xfId="0" applyFont="1" applyFill="1" applyBorder="1" applyAlignment="1">
      <alignment horizontal="right" vertical="center" indent="1"/>
    </xf>
    <xf numFmtId="4" fontId="2" fillId="0" borderId="8" xfId="0" applyNumberFormat="1" applyFont="1" applyFill="1" applyBorder="1" applyAlignment="1">
      <alignment horizontal="right" vertical="center" indent="1"/>
    </xf>
    <xf numFmtId="0" fontId="2" fillId="0" borderId="9" xfId="0" applyFont="1" applyFill="1" applyBorder="1" applyAlignment="1">
      <alignment horizontal="right" vertical="center" indent="1"/>
    </xf>
    <xf numFmtId="0" fontId="2" fillId="0" borderId="5" xfId="0" applyFont="1" applyFill="1" applyBorder="1" applyAlignment="1">
      <alignment horizontal="right" vertical="center" indent="1"/>
    </xf>
    <xf numFmtId="164" fontId="1" fillId="0" borderId="5" xfId="0" applyNumberFormat="1" applyFont="1" applyFill="1" applyBorder="1" applyAlignment="1">
      <alignment horizontal="right" vertical="center" indent="1"/>
    </xf>
    <xf numFmtId="0" fontId="2" fillId="0" borderId="10" xfId="0" applyFont="1" applyBorder="1" applyAlignment="1">
      <alignment horizontal="right" vertical="center" indent="1"/>
    </xf>
    <xf numFmtId="0" fontId="1" fillId="0" borderId="1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10" fontId="2" fillId="0" borderId="7" xfId="0" applyNumberFormat="1" applyFont="1" applyBorder="1" applyAlignment="1">
      <alignment horizontal="right" vertical="center" indent="1"/>
    </xf>
    <xf numFmtId="4" fontId="1" fillId="0" borderId="5" xfId="0" applyNumberFormat="1" applyFont="1" applyBorder="1" applyAlignment="1">
      <alignment horizontal="right" vertical="center" indent="1"/>
    </xf>
    <xf numFmtId="4" fontId="2" fillId="0" borderId="5" xfId="0" applyNumberFormat="1" applyFont="1" applyBorder="1" applyAlignment="1">
      <alignment horizontal="right" vertical="center" indent="1"/>
    </xf>
    <xf numFmtId="4" fontId="2" fillId="0" borderId="0" xfId="0" applyNumberFormat="1" applyFont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1" fillId="0" borderId="5" xfId="0" applyFont="1" applyBorder="1" applyAlignment="1">
      <alignment horizontal="left" vertical="center" wrapText="1" indent="1"/>
    </xf>
    <xf numFmtId="4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workbookViewId="0" topLeftCell="A1">
      <selection activeCell="A4" sqref="A4"/>
    </sheetView>
  </sheetViews>
  <sheetFormatPr defaultColWidth="11.421875" defaultRowHeight="12.75"/>
  <cols>
    <col min="1" max="1" width="65.421875" style="2" customWidth="1"/>
    <col min="2" max="2" width="19.7109375" style="2" customWidth="1"/>
    <col min="3" max="3" width="15.28125" style="2" bestFit="1" customWidth="1"/>
    <col min="4" max="6" width="15.28125" style="2" customWidth="1"/>
    <col min="7" max="8" width="15.28125" style="2" bestFit="1" customWidth="1"/>
    <col min="9" max="9" width="15.140625" style="2" customWidth="1"/>
    <col min="10" max="10" width="15.28125" style="2" bestFit="1" customWidth="1"/>
    <col min="11" max="11" width="12.00390625" style="2" bestFit="1" customWidth="1"/>
    <col min="12" max="12" width="13.421875" style="2" bestFit="1" customWidth="1"/>
    <col min="13" max="13" width="12.00390625" style="2" bestFit="1" customWidth="1"/>
    <col min="14" max="14" width="13.421875" style="2" bestFit="1" customWidth="1"/>
    <col min="15" max="15" width="12.00390625" style="2" bestFit="1" customWidth="1"/>
    <col min="16" max="17" width="11.421875" style="2" customWidth="1"/>
    <col min="18" max="18" width="12.00390625" style="2" bestFit="1" customWidth="1"/>
    <col min="19" max="19" width="17.00390625" style="2" bestFit="1" customWidth="1"/>
    <col min="20" max="20" width="15.140625" style="2" bestFit="1" customWidth="1"/>
    <col min="21" max="16384" width="11.421875" style="2" customWidth="1"/>
  </cols>
  <sheetData>
    <row r="1" spans="1:10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ht="15" customHeight="1">
      <c r="A3" s="3"/>
    </row>
    <row r="4" spans="1:19" ht="43.5" customHeight="1">
      <c r="A4" s="4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</row>
    <row r="5" spans="1:19" ht="30" customHeight="1">
      <c r="A5" s="8" t="s">
        <v>20</v>
      </c>
      <c r="B5" s="9">
        <v>4237572127.58</v>
      </c>
      <c r="C5" s="9">
        <v>17162830.99</v>
      </c>
      <c r="D5" s="9">
        <v>643851.41</v>
      </c>
      <c r="E5" s="9">
        <v>1368784.24</v>
      </c>
      <c r="F5" s="9">
        <v>23919306</v>
      </c>
      <c r="G5" s="9">
        <v>474945.07</v>
      </c>
      <c r="H5" s="9">
        <v>415061.1</v>
      </c>
      <c r="I5" s="9">
        <v>1254325.28</v>
      </c>
      <c r="J5" s="9">
        <v>27707361</v>
      </c>
      <c r="K5" s="9">
        <v>298666.46</v>
      </c>
      <c r="L5" s="9">
        <v>1986443.25</v>
      </c>
      <c r="M5" s="9">
        <v>692268.88</v>
      </c>
      <c r="N5" s="9">
        <v>1493307.92</v>
      </c>
      <c r="O5" s="9">
        <v>529345.44</v>
      </c>
      <c r="P5" s="9">
        <v>35523.01</v>
      </c>
      <c r="Q5" s="9">
        <v>54920.07</v>
      </c>
      <c r="R5" s="9">
        <v>835397.55</v>
      </c>
      <c r="S5" s="9">
        <f>SUM(B5:R5)</f>
        <v>4316444465.25</v>
      </c>
    </row>
    <row r="6" spans="1:19" ht="30" customHeight="1">
      <c r="A6" s="10" t="s">
        <v>21</v>
      </c>
      <c r="B6" s="11">
        <v>-1404434.13</v>
      </c>
      <c r="C6" s="11">
        <f aca="true" t="shared" si="0" ref="C6:R6">SUM(C7:C9)</f>
        <v>0</v>
      </c>
      <c r="D6" s="11">
        <f t="shared" si="0"/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11">
        <f t="shared" si="0"/>
        <v>0</v>
      </c>
      <c r="L6" s="11">
        <f t="shared" si="0"/>
        <v>0</v>
      </c>
      <c r="M6" s="11">
        <f t="shared" si="0"/>
        <v>0</v>
      </c>
      <c r="N6" s="11">
        <f t="shared" si="0"/>
        <v>0</v>
      </c>
      <c r="O6" s="11">
        <f t="shared" si="0"/>
        <v>0</v>
      </c>
      <c r="P6" s="11">
        <f t="shared" si="0"/>
        <v>0</v>
      </c>
      <c r="Q6" s="11">
        <f t="shared" si="0"/>
        <v>0</v>
      </c>
      <c r="R6" s="11">
        <f t="shared" si="0"/>
        <v>0</v>
      </c>
      <c r="S6" s="11">
        <f>SUM(B6:R6)</f>
        <v>-1404434.13</v>
      </c>
    </row>
    <row r="7" spans="1:19" ht="30" customHeight="1">
      <c r="A7" s="10" t="s">
        <v>22</v>
      </c>
      <c r="B7" s="11">
        <v>-144140.91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  <c r="S7" s="11">
        <f>SUM(B7:R7)</f>
        <v>-144140.91</v>
      </c>
    </row>
    <row r="8" spans="1:19" ht="30" customHeight="1">
      <c r="A8" s="10" t="s">
        <v>23</v>
      </c>
      <c r="B8" s="11">
        <v>1091141.71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2"/>
      <c r="S8" s="11">
        <f>SUM(B8:R8)</f>
        <v>1091141.71</v>
      </c>
    </row>
    <row r="9" spans="1:19" ht="30" customHeight="1">
      <c r="A9" s="10" t="s">
        <v>24</v>
      </c>
      <c r="B9" s="11">
        <v>-2351434.93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2"/>
      <c r="S9" s="11">
        <f>SUM(B9:R9)</f>
        <v>-2351434.93</v>
      </c>
    </row>
    <row r="10" spans="1:20" ht="30" customHeight="1">
      <c r="A10" s="13" t="s">
        <v>25</v>
      </c>
      <c r="B10" s="14">
        <f aca="true" t="shared" si="1" ref="B10:R10">+B5+B6</f>
        <v>4236167693.45</v>
      </c>
      <c r="C10" s="14">
        <f t="shared" si="1"/>
        <v>17162830.99</v>
      </c>
      <c r="D10" s="14">
        <f t="shared" si="1"/>
        <v>643851.41</v>
      </c>
      <c r="E10" s="14">
        <f t="shared" si="1"/>
        <v>1368784.24</v>
      </c>
      <c r="F10" s="14">
        <f t="shared" si="1"/>
        <v>23919306</v>
      </c>
      <c r="G10" s="14">
        <f t="shared" si="1"/>
        <v>474945.07</v>
      </c>
      <c r="H10" s="14">
        <f t="shared" si="1"/>
        <v>415061.1</v>
      </c>
      <c r="I10" s="14">
        <f t="shared" si="1"/>
        <v>1254325.28</v>
      </c>
      <c r="J10" s="14">
        <f t="shared" si="1"/>
        <v>27707361</v>
      </c>
      <c r="K10" s="14">
        <f t="shared" si="1"/>
        <v>298666.46</v>
      </c>
      <c r="L10" s="14">
        <f t="shared" si="1"/>
        <v>1986443.25</v>
      </c>
      <c r="M10" s="14">
        <f t="shared" si="1"/>
        <v>692268.88</v>
      </c>
      <c r="N10" s="14">
        <f t="shared" si="1"/>
        <v>1493307.92</v>
      </c>
      <c r="O10" s="14">
        <f t="shared" si="1"/>
        <v>529345.44</v>
      </c>
      <c r="P10" s="14">
        <f t="shared" si="1"/>
        <v>35523.01</v>
      </c>
      <c r="Q10" s="14">
        <f t="shared" si="1"/>
        <v>54920.07</v>
      </c>
      <c r="R10" s="14">
        <f t="shared" si="1"/>
        <v>835397.55</v>
      </c>
      <c r="S10" s="9">
        <f>SUM(B10:R10)</f>
        <v>4315040031.119999</v>
      </c>
      <c r="T10" s="15"/>
    </row>
    <row r="11" spans="1:19" ht="15" customHeight="1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ht="60" customHeight="1">
      <c r="A12" s="18" t="s">
        <v>26</v>
      </c>
      <c r="B12" s="9">
        <v>44490239.97</v>
      </c>
      <c r="C12" s="9"/>
      <c r="D12" s="9"/>
      <c r="E12" s="9"/>
      <c r="F12" s="9"/>
      <c r="G12" s="9">
        <v>0</v>
      </c>
      <c r="H12" s="9"/>
      <c r="I12" s="9">
        <v>663709.16</v>
      </c>
      <c r="J12" s="9"/>
      <c r="K12" s="9"/>
      <c r="L12" s="9"/>
      <c r="M12" s="9"/>
      <c r="N12" s="9"/>
      <c r="O12" s="9"/>
      <c r="P12" s="9"/>
      <c r="Q12" s="9"/>
      <c r="R12" s="9"/>
      <c r="S12" s="9">
        <f aca="true" t="shared" si="2" ref="S12:S19">SUM(B12:R12)</f>
        <v>45153949.129999995</v>
      </c>
    </row>
    <row r="13" spans="1:19" ht="60" customHeight="1">
      <c r="A13" s="10" t="s">
        <v>27</v>
      </c>
      <c r="B13" s="11">
        <f aca="true" t="shared" si="3" ref="B13:R13">SUM(B14:B17)</f>
        <v>44813637.39</v>
      </c>
      <c r="C13" s="11">
        <f t="shared" si="3"/>
        <v>0</v>
      </c>
      <c r="D13" s="11">
        <f t="shared" si="3"/>
        <v>0</v>
      </c>
      <c r="E13" s="11">
        <f t="shared" si="3"/>
        <v>19877.54</v>
      </c>
      <c r="F13" s="11">
        <f t="shared" si="3"/>
        <v>0</v>
      </c>
      <c r="G13" s="11">
        <f t="shared" si="3"/>
        <v>0</v>
      </c>
      <c r="H13" s="11">
        <f t="shared" si="3"/>
        <v>0</v>
      </c>
      <c r="I13" s="11">
        <f t="shared" si="3"/>
        <v>0</v>
      </c>
      <c r="J13" s="11">
        <f t="shared" si="3"/>
        <v>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714866.86</v>
      </c>
      <c r="O13" s="11">
        <f t="shared" si="3"/>
        <v>0</v>
      </c>
      <c r="P13" s="11">
        <f t="shared" si="3"/>
        <v>0</v>
      </c>
      <c r="Q13" s="11">
        <f t="shared" si="3"/>
        <v>0</v>
      </c>
      <c r="R13" s="11">
        <f t="shared" si="3"/>
        <v>0</v>
      </c>
      <c r="S13" s="11">
        <f t="shared" si="2"/>
        <v>45548381.79</v>
      </c>
    </row>
    <row r="14" spans="1:19" ht="30" customHeight="1">
      <c r="A14" s="19" t="s">
        <v>28</v>
      </c>
      <c r="B14" s="11">
        <v>7971393.87</v>
      </c>
      <c r="C14" s="11"/>
      <c r="D14" s="11"/>
      <c r="E14" s="11">
        <v>19877.54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>
        <f t="shared" si="2"/>
        <v>7991271.41</v>
      </c>
    </row>
    <row r="15" spans="1:19" ht="30" customHeight="1">
      <c r="A15" s="19" t="s">
        <v>29</v>
      </c>
      <c r="B15" s="11">
        <v>25917823.3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>
        <v>1000</v>
      </c>
      <c r="O15" s="11"/>
      <c r="P15" s="11"/>
      <c r="Q15" s="11"/>
      <c r="R15" s="11"/>
      <c r="S15" s="11">
        <f t="shared" si="2"/>
        <v>25918823.3</v>
      </c>
    </row>
    <row r="16" spans="1:19" ht="30" customHeight="1">
      <c r="A16" s="19" t="s">
        <v>30</v>
      </c>
      <c r="B16" s="11">
        <v>8907560.78</v>
      </c>
      <c r="C16" s="11"/>
      <c r="D16" s="11"/>
      <c r="E16" s="11"/>
      <c r="F16" s="11"/>
      <c r="G16" s="11"/>
      <c r="H16" s="11"/>
      <c r="I16" s="11"/>
      <c r="J16" s="11"/>
      <c r="K16" s="11">
        <v>0</v>
      </c>
      <c r="L16" s="11"/>
      <c r="M16" s="11"/>
      <c r="N16" s="11"/>
      <c r="O16" s="11"/>
      <c r="P16" s="11"/>
      <c r="Q16" s="11"/>
      <c r="R16" s="11">
        <v>0</v>
      </c>
      <c r="S16" s="11">
        <f t="shared" si="2"/>
        <v>8907560.78</v>
      </c>
    </row>
    <row r="17" spans="1:19" ht="30" customHeight="1">
      <c r="A17" s="19" t="s">
        <v>31</v>
      </c>
      <c r="B17" s="11">
        <v>2016859.44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>
        <v>713866.86</v>
      </c>
      <c r="O17" s="11"/>
      <c r="P17" s="11"/>
      <c r="Q17" s="11"/>
      <c r="R17" s="11"/>
      <c r="S17" s="11">
        <f t="shared" si="2"/>
        <v>2730726.3</v>
      </c>
    </row>
    <row r="18" spans="1:19" ht="30" customHeight="1">
      <c r="A18" s="10" t="s">
        <v>32</v>
      </c>
      <c r="B18" s="20">
        <v>3550308417.54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>
        <f t="shared" si="2"/>
        <v>3550308417.54</v>
      </c>
    </row>
    <row r="19" spans="1:19" ht="30" customHeight="1">
      <c r="A19" s="13" t="s">
        <v>33</v>
      </c>
      <c r="B19" s="20">
        <f aca="true" t="shared" si="4" ref="B19:R19">B10-B12-B13-B18</f>
        <v>596555398.5500002</v>
      </c>
      <c r="C19" s="20">
        <f t="shared" si="4"/>
        <v>17162830.99</v>
      </c>
      <c r="D19" s="20">
        <f t="shared" si="4"/>
        <v>643851.41</v>
      </c>
      <c r="E19" s="20">
        <f t="shared" si="4"/>
        <v>1348906.7</v>
      </c>
      <c r="F19" s="20">
        <f t="shared" si="4"/>
        <v>23919306</v>
      </c>
      <c r="G19" s="20">
        <f t="shared" si="4"/>
        <v>474945.07</v>
      </c>
      <c r="H19" s="20">
        <f t="shared" si="4"/>
        <v>415061.1</v>
      </c>
      <c r="I19" s="20">
        <f t="shared" si="4"/>
        <v>590616.12</v>
      </c>
      <c r="J19" s="20">
        <f t="shared" si="4"/>
        <v>27707361</v>
      </c>
      <c r="K19" s="20">
        <f t="shared" si="4"/>
        <v>298666.46</v>
      </c>
      <c r="L19" s="20">
        <f t="shared" si="4"/>
        <v>1986443.25</v>
      </c>
      <c r="M19" s="20">
        <f t="shared" si="4"/>
        <v>692268.88</v>
      </c>
      <c r="N19" s="20">
        <f t="shared" si="4"/>
        <v>778441.0599999999</v>
      </c>
      <c r="O19" s="20">
        <f t="shared" si="4"/>
        <v>529345.44</v>
      </c>
      <c r="P19" s="20">
        <f t="shared" si="4"/>
        <v>35523.01</v>
      </c>
      <c r="Q19" s="20">
        <f t="shared" si="4"/>
        <v>54920.07</v>
      </c>
      <c r="R19" s="20">
        <f t="shared" si="4"/>
        <v>835397.55</v>
      </c>
      <c r="S19" s="14">
        <f t="shared" si="2"/>
        <v>674029282.6600003</v>
      </c>
    </row>
    <row r="20" spans="1:10" ht="15" customHeight="1">
      <c r="A20" s="21" t="s">
        <v>34</v>
      </c>
      <c r="B20" s="21"/>
      <c r="C20" s="21"/>
      <c r="D20" s="21"/>
      <c r="E20" s="21"/>
      <c r="F20" s="21"/>
      <c r="G20" s="21"/>
      <c r="H20" s="21"/>
      <c r="I20" s="21"/>
      <c r="J20" s="21"/>
    </row>
    <row r="21" ht="15" customHeight="1">
      <c r="A21" s="22"/>
    </row>
    <row r="22" spans="1:19" ht="30" customHeight="1">
      <c r="A22" s="23" t="s">
        <v>35</v>
      </c>
      <c r="B22" s="24">
        <v>0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ht="60" customHeight="1">
      <c r="A23" s="23" t="s">
        <v>36</v>
      </c>
      <c r="B23" s="26">
        <v>0</v>
      </c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</row>
    <row r="24" spans="1:19" ht="60" customHeight="1">
      <c r="A24" s="13" t="s">
        <v>37</v>
      </c>
      <c r="B24" s="29">
        <f>B19-B23</f>
        <v>596555398.5500002</v>
      </c>
      <c r="C24" s="14">
        <f aca="true" t="shared" si="5" ref="C24:S24">C19-C22-C23</f>
        <v>17162830.99</v>
      </c>
      <c r="D24" s="14">
        <f t="shared" si="5"/>
        <v>643851.41</v>
      </c>
      <c r="E24" s="14">
        <f t="shared" si="5"/>
        <v>1348906.7</v>
      </c>
      <c r="F24" s="14">
        <f t="shared" si="5"/>
        <v>23919306</v>
      </c>
      <c r="G24" s="14">
        <f t="shared" si="5"/>
        <v>474945.07</v>
      </c>
      <c r="H24" s="14">
        <f t="shared" si="5"/>
        <v>415061.1</v>
      </c>
      <c r="I24" s="14">
        <f t="shared" si="5"/>
        <v>590616.12</v>
      </c>
      <c r="J24" s="14">
        <f t="shared" si="5"/>
        <v>27707361</v>
      </c>
      <c r="K24" s="14">
        <f t="shared" si="5"/>
        <v>298666.46</v>
      </c>
      <c r="L24" s="14">
        <f t="shared" si="5"/>
        <v>1986443.25</v>
      </c>
      <c r="M24" s="14">
        <f t="shared" si="5"/>
        <v>692268.88</v>
      </c>
      <c r="N24" s="14">
        <f t="shared" si="5"/>
        <v>778441.0599999999</v>
      </c>
      <c r="O24" s="14">
        <f t="shared" si="5"/>
        <v>529345.44</v>
      </c>
      <c r="P24" s="14">
        <f t="shared" si="5"/>
        <v>35523.01</v>
      </c>
      <c r="Q24" s="14">
        <f t="shared" si="5"/>
        <v>54920.07</v>
      </c>
      <c r="R24" s="14">
        <f t="shared" si="5"/>
        <v>835397.55</v>
      </c>
      <c r="S24" s="29">
        <f t="shared" si="5"/>
        <v>674029282.6600003</v>
      </c>
    </row>
    <row r="25" spans="2:19" ht="15" customHeight="1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30" customHeight="1">
      <c r="A26" s="31" t="s">
        <v>38</v>
      </c>
      <c r="B26" s="9">
        <f>604696723.7-9535124.14</f>
        <v>595161599.5600001</v>
      </c>
      <c r="C26" s="11">
        <v>16629122.48</v>
      </c>
      <c r="D26" s="11">
        <v>0.01</v>
      </c>
      <c r="E26" s="11">
        <v>693610.12</v>
      </c>
      <c r="F26" s="11">
        <v>22702819.18</v>
      </c>
      <c r="G26" s="11">
        <v>2645564.3</v>
      </c>
      <c r="H26" s="11">
        <v>415061.1</v>
      </c>
      <c r="I26" s="11">
        <v>737758.9</v>
      </c>
      <c r="J26" s="11">
        <v>27707361</v>
      </c>
      <c r="K26" s="11">
        <v>274920.32</v>
      </c>
      <c r="L26" s="11">
        <v>2176065</v>
      </c>
      <c r="M26" s="11">
        <v>721031.59</v>
      </c>
      <c r="N26" s="11">
        <v>859946.66</v>
      </c>
      <c r="O26" s="11">
        <v>530136.03</v>
      </c>
      <c r="P26" s="11">
        <v>33575</v>
      </c>
      <c r="Q26" s="11">
        <v>48.57</v>
      </c>
      <c r="R26" s="11">
        <v>835397.55</v>
      </c>
      <c r="S26" s="9">
        <f>SUM(B26:R26)</f>
        <v>672124017.37</v>
      </c>
    </row>
    <row r="27" spans="1:19" ht="30" customHeight="1">
      <c r="A27" s="32" t="s">
        <v>39</v>
      </c>
      <c r="B27" s="33">
        <v>0.013</v>
      </c>
      <c r="C27" s="33">
        <f aca="true" t="shared" si="6" ref="C27:S27">$B$27</f>
        <v>0.013</v>
      </c>
      <c r="D27" s="33">
        <f t="shared" si="6"/>
        <v>0.013</v>
      </c>
      <c r="E27" s="33">
        <f t="shared" si="6"/>
        <v>0.013</v>
      </c>
      <c r="F27" s="33">
        <f t="shared" si="6"/>
        <v>0.013</v>
      </c>
      <c r="G27" s="33">
        <f t="shared" si="6"/>
        <v>0.013</v>
      </c>
      <c r="H27" s="33">
        <f t="shared" si="6"/>
        <v>0.013</v>
      </c>
      <c r="I27" s="33">
        <f t="shared" si="6"/>
        <v>0.013</v>
      </c>
      <c r="J27" s="33">
        <f t="shared" si="6"/>
        <v>0.013</v>
      </c>
      <c r="K27" s="33">
        <f t="shared" si="6"/>
        <v>0.013</v>
      </c>
      <c r="L27" s="33">
        <f t="shared" si="6"/>
        <v>0.013</v>
      </c>
      <c r="M27" s="33">
        <f t="shared" si="6"/>
        <v>0.013</v>
      </c>
      <c r="N27" s="33">
        <f t="shared" si="6"/>
        <v>0.013</v>
      </c>
      <c r="O27" s="33">
        <f t="shared" si="6"/>
        <v>0.013</v>
      </c>
      <c r="P27" s="33">
        <f t="shared" si="6"/>
        <v>0.013</v>
      </c>
      <c r="Q27" s="33">
        <f t="shared" si="6"/>
        <v>0.013</v>
      </c>
      <c r="R27" s="33">
        <f t="shared" si="6"/>
        <v>0.013</v>
      </c>
      <c r="S27" s="33">
        <f t="shared" si="6"/>
        <v>0.013</v>
      </c>
    </row>
    <row r="28" spans="1:19" ht="30" customHeight="1">
      <c r="A28" s="13" t="s">
        <v>40</v>
      </c>
      <c r="B28" s="34">
        <f aca="true" t="shared" si="7" ref="B28:S28">B26*(1+B27)</f>
        <v>602898700.35428</v>
      </c>
      <c r="C28" s="35">
        <f t="shared" si="7"/>
        <v>16845301.07224</v>
      </c>
      <c r="D28" s="35">
        <f t="shared" si="7"/>
        <v>0.010129999999999998</v>
      </c>
      <c r="E28" s="35">
        <f t="shared" si="7"/>
        <v>702627.0515599999</v>
      </c>
      <c r="F28" s="35">
        <f t="shared" si="7"/>
        <v>22997955.829339996</v>
      </c>
      <c r="G28" s="35">
        <f t="shared" si="7"/>
        <v>2679956.6358999996</v>
      </c>
      <c r="H28" s="35">
        <f t="shared" si="7"/>
        <v>420456.8942999999</v>
      </c>
      <c r="I28" s="35">
        <f t="shared" si="7"/>
        <v>747349.7657</v>
      </c>
      <c r="J28" s="35">
        <f t="shared" si="7"/>
        <v>28067556.692999996</v>
      </c>
      <c r="K28" s="35">
        <f t="shared" si="7"/>
        <v>278494.28416</v>
      </c>
      <c r="L28" s="35">
        <f t="shared" si="7"/>
        <v>2204353.8449999997</v>
      </c>
      <c r="M28" s="35">
        <f t="shared" si="7"/>
        <v>730405.0006699999</v>
      </c>
      <c r="N28" s="35">
        <f t="shared" si="7"/>
        <v>871125.9665799999</v>
      </c>
      <c r="O28" s="35">
        <f t="shared" si="7"/>
        <v>537027.79839</v>
      </c>
      <c r="P28" s="35">
        <f t="shared" si="7"/>
        <v>34011.475</v>
      </c>
      <c r="Q28" s="35">
        <f t="shared" si="7"/>
        <v>49.201409999999996</v>
      </c>
      <c r="R28" s="35">
        <f t="shared" si="7"/>
        <v>846257.71815</v>
      </c>
      <c r="S28" s="34">
        <f t="shared" si="7"/>
        <v>680861629.5958099</v>
      </c>
    </row>
    <row r="29" spans="2:19" ht="1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</row>
    <row r="30" spans="2:19" ht="1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</row>
    <row r="31" spans="1:19" ht="30" customHeight="1">
      <c r="A31" s="38" t="s">
        <v>41</v>
      </c>
      <c r="B31" s="35">
        <f aca="true" t="shared" si="8" ref="B31:S31">B28-B24</f>
        <v>6343301.804279804</v>
      </c>
      <c r="C31" s="35">
        <f t="shared" si="8"/>
        <v>-317529.91775999963</v>
      </c>
      <c r="D31" s="35">
        <f t="shared" si="8"/>
        <v>-643851.3998700001</v>
      </c>
      <c r="E31" s="35">
        <f t="shared" si="8"/>
        <v>-646279.64844</v>
      </c>
      <c r="F31" s="35">
        <f t="shared" si="8"/>
        <v>-921350.170660004</v>
      </c>
      <c r="G31" s="35">
        <f t="shared" si="8"/>
        <v>2205011.5659</v>
      </c>
      <c r="H31" s="35">
        <f t="shared" si="8"/>
        <v>5395.79429999995</v>
      </c>
      <c r="I31" s="35">
        <f t="shared" si="8"/>
        <v>156733.6457</v>
      </c>
      <c r="J31" s="35">
        <f t="shared" si="8"/>
        <v>360195.69299999624</v>
      </c>
      <c r="K31" s="35">
        <f t="shared" si="8"/>
        <v>-20172.17584000004</v>
      </c>
      <c r="L31" s="35">
        <f t="shared" si="8"/>
        <v>217910.59499999974</v>
      </c>
      <c r="M31" s="35">
        <f t="shared" si="8"/>
        <v>38136.12066999986</v>
      </c>
      <c r="N31" s="35">
        <f t="shared" si="8"/>
        <v>92684.90657999995</v>
      </c>
      <c r="O31" s="35">
        <f t="shared" si="8"/>
        <v>7682.358390000067</v>
      </c>
      <c r="P31" s="35">
        <f t="shared" si="8"/>
        <v>-1511.5350000000035</v>
      </c>
      <c r="Q31" s="35">
        <f t="shared" si="8"/>
        <v>-54870.86859</v>
      </c>
      <c r="R31" s="35">
        <f t="shared" si="8"/>
        <v>10860.168149999925</v>
      </c>
      <c r="S31" s="35">
        <f t="shared" si="8"/>
        <v>6832346.935809612</v>
      </c>
    </row>
    <row r="32" ht="15" customHeight="1">
      <c r="B32" s="39"/>
    </row>
    <row r="33" ht="15" customHeight="1">
      <c r="A33" s="40" t="s">
        <v>42</v>
      </c>
    </row>
    <row r="34" spans="1:10" ht="30" customHeight="1">
      <c r="A34" s="41" t="s">
        <v>43</v>
      </c>
      <c r="B34" s="41"/>
      <c r="C34" s="41"/>
      <c r="D34" s="41"/>
      <c r="E34" s="41"/>
      <c r="F34" s="41"/>
      <c r="G34" s="41"/>
      <c r="H34" s="41"/>
      <c r="I34" s="41"/>
      <c r="J34" s="41"/>
    </row>
    <row r="35" spans="1:10" ht="30" customHeight="1">
      <c r="A35" s="42" t="s">
        <v>44</v>
      </c>
      <c r="B35" s="42"/>
      <c r="C35" s="42"/>
      <c r="D35" s="42"/>
      <c r="E35" s="42"/>
      <c r="F35" s="42"/>
      <c r="G35" s="42"/>
      <c r="H35" s="42"/>
      <c r="I35" s="42"/>
      <c r="J35" s="42"/>
    </row>
    <row r="36" spans="1:10" ht="30" customHeight="1">
      <c r="A36" s="41" t="s">
        <v>45</v>
      </c>
      <c r="B36" s="42"/>
      <c r="C36" s="42"/>
      <c r="D36" s="42"/>
      <c r="E36" s="42"/>
      <c r="F36" s="42"/>
      <c r="G36" s="42"/>
      <c r="H36" s="42"/>
      <c r="I36" s="42"/>
      <c r="J36" s="42"/>
    </row>
  </sheetData>
  <mergeCells count="5">
    <mergeCell ref="A36:J36"/>
    <mergeCell ref="A1:J2"/>
    <mergeCell ref="A20:J20"/>
    <mergeCell ref="A34:J34"/>
    <mergeCell ref="A35:J35"/>
  </mergeCells>
  <printOptions/>
  <pageMargins left="0.75" right="0.75" top="1" bottom="1" header="0.4921259845" footer="0.4921259845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IZFE</cp:lastModifiedBy>
  <cp:lastPrinted>2016-07-26T08:12:07Z</cp:lastPrinted>
  <dcterms:created xsi:type="dcterms:W3CDTF">2016-07-26T08:11:16Z</dcterms:created>
  <dcterms:modified xsi:type="dcterms:W3CDTF">2016-07-26T08:13:29Z</dcterms:modified>
  <cp:category/>
  <cp:version/>
  <cp:contentType/>
  <cp:contentStatus/>
</cp:coreProperties>
</file>