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20" windowWidth="14625" windowHeight="9465" tabRatio="339" activeTab="0"/>
  </bookViews>
  <sheets>
    <sheet name="Balance" sheetId="1" r:id="rId1"/>
    <sheet name="Datuak" sheetId="2" r:id="rId2"/>
  </sheets>
  <definedNames>
    <definedName name="_xlnm.Print_Area" localSheetId="0">'Balance'!$B$1:$I$209</definedName>
  </definedNames>
  <calcPr fullCalcOnLoad="1"/>
</workbook>
</file>

<file path=xl/sharedStrings.xml><?xml version="1.0" encoding="utf-8"?>
<sst xmlns="http://schemas.openxmlformats.org/spreadsheetml/2006/main" count="8169" uniqueCount="2902">
  <si>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</si>
  <si>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</si>
  <si>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</si>
  <si>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</si>
  <si>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</si>
  <si>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</si>
  <si>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</si>
  <si>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</si>
  <si>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</si>
  <si>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</si>
  <si>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</si>
  <si>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</si>
  <si>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</si>
  <si>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</si>
  <si>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</si>
  <si>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</si>
  <si>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</si>
  <si>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</si>
  <si>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</si>
  <si>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</si>
  <si>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</si>
  <si>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</si>
  <si>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</si>
  <si>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</si>
  <si>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</si>
  <si>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</si>
  <si>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</si>
  <si>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</si>
  <si>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</si>
  <si>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</si>
  <si>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</si>
  <si>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</si>
  <si>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</si>
  <si>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</si>
  <si>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</si>
  <si>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</si>
  <si>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</si>
  <si>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</si>
  <si>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</si>
  <si>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</si>
  <si>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</si>
  <si>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</si>
  <si>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</si>
  <si>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</si>
  <si>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</si>
  <si>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</si>
  <si>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</si>
  <si>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</si>
  <si>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</si>
  <si>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</si>
  <si>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</si>
  <si>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</si>
  <si>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</si>
  <si>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</si>
  <si>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</si>
  <si>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</si>
  <si>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</si>
  <si>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</si>
  <si>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</si>
  <si>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</si>
  <si>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</si>
  <si>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</si>
  <si>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</si>
  <si>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</si>
  <si>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</si>
  <si>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</si>
  <si>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</si>
  <si>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</si>
  <si>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</si>
  <si>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</si>
  <si>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</si>
  <si>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</si>
  <si>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</si>
  <si>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</si>
  <si>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</si>
  <si>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</si>
  <si>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</si>
  <si>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</si>
  <si>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</si>
  <si>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</si>
  <si>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</si>
  <si>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</si>
  <si>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</si>
  <si>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</si>
  <si>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</si>
  <si>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</si>
  <si>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</si>
  <si>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</si>
  <si>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</si>
  <si>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</si>
  <si>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</si>
  <si>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</si>
  <si>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</si>
  <si>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</si>
  <si>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</si>
  <si>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</si>
  <si>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</si>
  <si>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</si>
  <si>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</si>
  <si>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</si>
  <si>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</si>
  <si>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</si>
  <si>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</si>
  <si>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</si>
  <si>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</si>
  <si>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</si>
  <si>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</si>
  <si>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</si>
  <si>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</si>
  <si>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</si>
  <si>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</si>
  <si>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</si>
  <si>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</si>
  <si>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</si>
  <si>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</si>
  <si>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</si>
  <si>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</si>
  <si>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</si>
  <si>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</si>
  <si>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</si>
  <si>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</si>
  <si>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</si>
  <si>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</si>
  <si>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</si>
  <si>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</si>
  <si>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</si>
  <si>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</si>
  <si>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</si>
  <si>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</si>
  <si>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</si>
  <si>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</si>
  <si>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</si>
  <si>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</si>
  <si>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</si>
  <si>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</si>
  <si>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</si>
  <si>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</si>
  <si>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</si>
  <si>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</si>
  <si>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</si>
  <si>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</si>
  <si>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</si>
  <si>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</si>
  <si>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</si>
  <si>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</si>
  <si>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</si>
  <si>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</si>
  <si>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</si>
  <si>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</si>
  <si>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</si>
  <si>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</si>
  <si>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</si>
  <si>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</si>
  <si>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</si>
  <si>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</si>
  <si>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</si>
  <si>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</si>
  <si>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</si>
  <si>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</si>
  <si>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</si>
  <si>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</si>
  <si>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</si>
  <si>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</si>
  <si>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</si>
  <si>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</si>
  <si>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</si>
  <si>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</si>
  <si>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</si>
  <si>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</si>
  <si>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</si>
  <si>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</si>
  <si>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</si>
  <si>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</si>
  <si>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</si>
  <si>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</si>
  <si>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</si>
  <si>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</si>
  <si>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</si>
  <si>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</si>
  <si>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</si>
  <si>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</si>
  <si>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</si>
  <si>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</si>
  <si>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</si>
  <si>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</si>
  <si>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</si>
  <si>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</si>
  <si>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</si>
  <si>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</si>
  <si>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</si>
  <si>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</si>
  <si>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</si>
  <si>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</si>
  <si>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</si>
  <si>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</si>
  <si>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</si>
  <si>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</si>
  <si>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</si>
  <si>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</si>
  <si>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</si>
  <si>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</si>
  <si>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</si>
  <si>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</si>
  <si>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</si>
  <si>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</si>
  <si>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</si>
  <si>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</si>
  <si>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</si>
  <si>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</si>
  <si>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</si>
  <si>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</si>
  <si>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</si>
  <si>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</si>
  <si>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</si>
  <si>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</si>
  <si>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</si>
  <si>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</si>
  <si>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</si>
  <si>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219003, 2300, 2310, 232, 233</t>
  </si>
  <si>
    <t>01/01/2019</t>
  </si>
  <si>
    <t>31/03/2019</t>
  </si>
  <si>
    <t>2019/01/01</t>
  </si>
  <si>
    <t>2019/03/31</t>
  </si>
  <si>
    <t>01/01/2018</t>
  </si>
  <si>
    <t>31/12/2018</t>
  </si>
  <si>
    <t>2018/01/01</t>
  </si>
  <si>
    <t>2018/12/31</t>
  </si>
  <si>
    <t>09/04/2019</t>
  </si>
  <si>
    <t>2019/04/09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</si>
  <si>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</si>
  <si>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</si>
  <si>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</si>
  <si>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</si>
  <si>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</si>
  <si>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</si>
  <si>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</si>
  <si>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</si>
  <si>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</si>
  <si>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</si>
  <si>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</si>
  <si>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</si>
  <si>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</si>
  <si>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</si>
  <si>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</si>
  <si>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</si>
  <si>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</si>
  <si>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</si>
  <si>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</si>
  <si>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</si>
  <si>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</si>
  <si>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</si>
  <si>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</si>
  <si>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</si>
  <si>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</si>
  <si>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</si>
  <si>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</si>
  <si>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</si>
  <si>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</si>
  <si>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</si>
  <si>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</si>
  <si>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</si>
  <si>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</si>
  <si>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</si>
  <si>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</si>
  <si>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</si>
  <si>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</si>
  <si>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</si>
  <si>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</si>
  <si>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</si>
  <si>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</si>
  <si>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</si>
  <si>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</si>
  <si>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</si>
  <si>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</si>
  <si>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</si>
  <si>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</si>
  <si>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</si>
  <si>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</si>
  <si>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</si>
  <si>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</si>
  <si>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</si>
  <si>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</si>
  <si>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</si>
  <si>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</si>
  <si>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</si>
  <si>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</si>
  <si>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</si>
  <si>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</si>
  <si>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</si>
  <si>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</si>
  <si>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2020</t>
  </si>
  <si>
    <t>0101</t>
  </si>
  <si>
    <t>PTO.GTOS.EJ.POST.CDTOS.INIC.AñO 2021</t>
  </si>
  <si>
    <t>0102</t>
  </si>
  <si>
    <t>PTO.GTOS.EJ.POST.CDTOS.INIC.AñO 2022</t>
  </si>
  <si>
    <t>0103</t>
  </si>
  <si>
    <t>P.GTOS.EJ.POST.CTOS.INIC.AñO 2023 Y POS.</t>
  </si>
  <si>
    <t>011</t>
  </si>
  <si>
    <t>0110</t>
  </si>
  <si>
    <t>PTO.GTOS.EJ.POST.CDTOS.DEFIN.AñO 2020</t>
  </si>
  <si>
    <t>0111</t>
  </si>
  <si>
    <t>PTO.GTOS.EJ.POST.CDTOS.DEFIN.AñO 2021</t>
  </si>
  <si>
    <t>0112</t>
  </si>
  <si>
    <t>PTO.GTOS.EJ.POST.CDTOS.DEFIN.AñO 2022</t>
  </si>
  <si>
    <t>0113</t>
  </si>
  <si>
    <t>P.GTOS.E.POST.CTOS.DEF.AñO 2023 Y POS.</t>
  </si>
  <si>
    <t>012</t>
  </si>
  <si>
    <t>0120</t>
  </si>
  <si>
    <t>RETENCION CTOS.EJERC.POST.AñO 2020</t>
  </si>
  <si>
    <t>0121</t>
  </si>
  <si>
    <t>RETENCION CTOS.EJERC.POST.AñO 2021</t>
  </si>
  <si>
    <t>0122</t>
  </si>
  <si>
    <t>RETENCION CTOS.EJERC.POST.AñO 2022</t>
  </si>
  <si>
    <t>0123</t>
  </si>
  <si>
    <t>RETENCION CTOS.EJ.POST.AñO 2023 Y POST.</t>
  </si>
  <si>
    <t>013</t>
  </si>
  <si>
    <t>0130</t>
  </si>
  <si>
    <t>MODIFICAC.CTOS.EJERC.POS.AñO 2020</t>
  </si>
  <si>
    <t>0131</t>
  </si>
  <si>
    <t>MODIFICAC.CTOS.EJERC.POS.AñO 2021</t>
  </si>
  <si>
    <t>0132</t>
  </si>
  <si>
    <t>MODIFICAC.CTOS.EJERC.POS.AñO 2022</t>
  </si>
  <si>
    <t>0133</t>
  </si>
  <si>
    <t>MODIFICAC.CTOS.EJ.POS.AñO 2023 Y POST.</t>
  </si>
  <si>
    <t>014</t>
  </si>
  <si>
    <t>0140</t>
  </si>
  <si>
    <t>AUTORZ.DE GTOS DE EJ. POSTER.AñO 2020</t>
  </si>
  <si>
    <t>0141</t>
  </si>
  <si>
    <t>AUTORZ.DE GTOS DE EJ. POSTER.AñO 2021</t>
  </si>
  <si>
    <t>0142</t>
  </si>
  <si>
    <t>AUTORZ.DE GTOS DE EJ. POSTER.AñO 2022</t>
  </si>
  <si>
    <t>0143</t>
  </si>
  <si>
    <t>AUTORZ.GTOS EJ.POST.AñO 2023 Y POST.</t>
  </si>
  <si>
    <t>015</t>
  </si>
  <si>
    <t>0150</t>
  </si>
  <si>
    <t>GTOS. COMPROM. DE EJ. POSTER.AñO 2020</t>
  </si>
  <si>
    <t>0151</t>
  </si>
  <si>
    <t>GTOS. COMPROM. DE EJ. POSTER.AñO 2021</t>
  </si>
  <si>
    <t>0152</t>
  </si>
  <si>
    <t>GTOS. COMPROM. DE EJ. POSTER.AñO 2022</t>
  </si>
  <si>
    <t>0153</t>
  </si>
  <si>
    <t>GTOS.COMPROM.EJ.POSTER.AñO 2023 Y POST.</t>
  </si>
  <si>
    <t>016</t>
  </si>
  <si>
    <t>0160</t>
  </si>
  <si>
    <t>ING. COMPROM.EJERC.POST.AñO 2020</t>
  </si>
  <si>
    <t>0161</t>
  </si>
  <si>
    <t>ING. COMPROM.EJERC.POST.AñO 2021</t>
  </si>
  <si>
    <t>0162</t>
  </si>
  <si>
    <t>ING. COMPROM.EJERC.POST.AñO 2022</t>
  </si>
  <si>
    <t>0163</t>
  </si>
  <si>
    <t>ING.COMPROM.EJ.POST.AñO 2023 Y POST.</t>
  </si>
  <si>
    <t>017</t>
  </si>
  <si>
    <t>0170</t>
  </si>
  <si>
    <t>COMPROM. DE ING.EJERC.POST.AñO 2020</t>
  </si>
  <si>
    <t>0171</t>
  </si>
  <si>
    <t>COMPROM. DE ING.EJERC.POST.AñO 2021</t>
  </si>
  <si>
    <t>0172</t>
  </si>
  <si>
    <t>COMPROM. DE ING.EJERC.POST.AñO 2022</t>
  </si>
  <si>
    <t>0173</t>
  </si>
  <si>
    <t>COMPROM.ING.EJ.POST.AñO 2023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</si>
  <si>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</si>
  <si>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</si>
  <si>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</si>
  <si>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</si>
  <si>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</si>
  <si>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</si>
  <si>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</si>
  <si>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</si>
  <si>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</si>
  <si>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</si>
  <si>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</si>
  <si>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</si>
  <si>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</si>
  <si>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</si>
  <si>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</si>
  <si>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</si>
  <si>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</si>
  <si>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</si>
  <si>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</si>
  <si>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</si>
  <si>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</si>
  <si>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</si>
  <si>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</si>
  <si>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</si>
  <si>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</si>
  <si>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</si>
  <si>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</si>
  <si>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</si>
  <si>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</si>
  <si>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</si>
  <si>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</si>
  <si>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</si>
  <si>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</si>
  <si>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</si>
  <si>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</si>
  <si>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</si>
  <si>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</si>
  <si>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</si>
  <si>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</si>
  <si>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</si>
  <si>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</si>
  <si>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</si>
  <si>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</si>
  <si>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</si>
  <si>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</si>
  <si>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</si>
  <si>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</si>
  <si>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</si>
  <si>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</si>
  <si>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</si>
  <si>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</si>
  <si>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</si>
  <si>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</si>
  <si>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</si>
  <si>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</si>
  <si>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</si>
  <si>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</si>
  <si>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</si>
  <si>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</si>
  <si>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</si>
  <si>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</si>
  <si>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</si>
  <si>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</si>
  <si>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</si>
  <si>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</si>
  <si>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</si>
  <si>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</si>
  <si>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</si>
  <si>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</si>
  <si>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</si>
  <si>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</si>
  <si>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</si>
  <si>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</si>
  <si>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</si>
  <si>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</si>
  <si>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</si>
  <si>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</si>
  <si>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</si>
  <si>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</si>
  <si>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</si>
  <si>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</si>
  <si>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</si>
  <si>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</si>
  <si>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</si>
  <si>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</si>
  <si>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</si>
  <si>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</si>
  <si>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</si>
  <si>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</si>
  <si>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</si>
  <si>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</si>
  <si>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</si>
  <si>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</si>
  <si>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</si>
  <si>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</si>
  <si>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</si>
  <si>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</si>
  <si>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</si>
  <si>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</si>
  <si>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</si>
  <si>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</si>
  <si>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</si>
  <si>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</si>
  <si>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</si>
  <si>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</si>
  <si>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</si>
  <si>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</si>
  <si>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</si>
  <si>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</si>
  <si>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</si>
  <si>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</si>
  <si>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</si>
  <si>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</si>
  <si>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</si>
  <si>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</si>
  <si>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</si>
  <si>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</si>
  <si>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</si>
  <si>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</si>
  <si>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</si>
  <si>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</si>
  <si>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</si>
  <si>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</si>
  <si>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</si>
  <si>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</si>
  <si>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</si>
  <si>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</si>
  <si>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</si>
  <si>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</si>
  <si>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</si>
  <si>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</si>
  <si>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</si>
  <si>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</si>
  <si>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</si>
  <si>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</si>
  <si>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</si>
  <si>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</si>
  <si>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</si>
  <si>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</si>
  <si>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</si>
  <si>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</si>
  <si>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</si>
  <si>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</si>
  <si>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</si>
  <si>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</si>
  <si>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</si>
  <si>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</si>
  <si>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</si>
  <si>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</si>
  <si>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</si>
  <si>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</si>
  <si>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</si>
  <si>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</si>
  <si>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</si>
  <si>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</si>
  <si>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</si>
  <si>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</si>
  <si>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</si>
  <si>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</si>
  <si>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</si>
  <si>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</si>
  <si>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</si>
  <si>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</si>
  <si>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</si>
  <si>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</si>
  <si>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</si>
  <si>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</si>
  <si>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</si>
  <si>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</si>
  <si>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</si>
  <si>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</si>
  <si>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</si>
  <si>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</si>
  <si>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</si>
  <si>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</si>
  <si>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</si>
  <si>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</si>
  <si>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</si>
  <si>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</si>
  <si>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</si>
  <si>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</si>
  <si>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</si>
  <si>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</si>
  <si>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</si>
  <si>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</si>
  <si>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</si>
  <si>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</si>
  <si>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DEP.VAL.GTIA.DEF.PROM.ECONOMICA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</si>
  <si>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</si>
  <si>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</si>
  <si>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</si>
  <si>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</si>
  <si>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</si>
  <si>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</si>
  <si>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</si>
  <si>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</si>
  <si>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</si>
  <si>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</si>
  <si>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</si>
  <si>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</si>
  <si>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</si>
  <si>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</si>
  <si>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</si>
  <si>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</si>
  <si>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</si>
  <si>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</si>
  <si>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</si>
  <si>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</si>
  <si>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</si>
  <si>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</si>
  <si>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</si>
  <si>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</si>
  <si>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</si>
  <si>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</si>
  <si>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</si>
  <si>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</si>
  <si>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</si>
  <si>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</si>
  <si>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</si>
  <si>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</si>
  <si>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</si>
  <si>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</si>
  <si>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</si>
  <si>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</si>
  <si>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</si>
  <si>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</si>
  <si>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</si>
  <si>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</si>
  <si>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</si>
  <si>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</si>
  <si>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</si>
  <si>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</si>
  <si>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</si>
  <si>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</si>
  <si>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</si>
  <si>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</si>
  <si>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</si>
  <si>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</si>
  <si>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</si>
  <si>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</si>
  <si>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</si>
  <si>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</si>
  <si>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</si>
  <si>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</si>
  <si>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</si>
  <si>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</si>
  <si>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</si>
  <si>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</si>
  <si>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</si>
  <si>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</si>
  <si>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</si>
  <si>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</si>
  <si>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</si>
  <si>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</si>
  <si>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</si>
  <si>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</si>
  <si>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</si>
  <si>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</si>
  <si>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</si>
  <si>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</si>
  <si>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</si>
  <si>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</si>
  <si>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</si>
  <si>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</si>
  <si>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</si>
  <si>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</si>
  <si>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</si>
  <si>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</si>
  <si>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</si>
  <si>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</si>
  <si>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</si>
  <si>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</si>
  <si>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</si>
  <si>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</si>
  <si>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</si>
  <si>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</si>
  <si>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</si>
  <si>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</si>
  <si>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</si>
  <si>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</si>
  <si>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</si>
  <si>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</si>
  <si>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</si>
  <si>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</si>
  <si>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</si>
  <si>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</si>
  <si>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</si>
  <si>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</si>
  <si>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</si>
  <si>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</si>
  <si>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</si>
  <si>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</si>
  <si>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</si>
  <si>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</si>
  <si>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</si>
  <si>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</si>
  <si>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</si>
  <si>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</si>
  <si>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</si>
  <si>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</si>
  <si>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</si>
  <si>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</si>
  <si>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</si>
  <si>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</si>
  <si>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</si>
  <si>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</si>
  <si>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</si>
  <si>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</si>
  <si>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</si>
  <si>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</si>
  <si>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</si>
  <si>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</si>
  <si>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</si>
  <si>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</si>
  <si>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</si>
  <si>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</si>
  <si>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</si>
  <si>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</si>
  <si>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</si>
  <si>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</si>
  <si>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</si>
  <si>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</si>
  <si>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</si>
  <si>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</si>
  <si>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</si>
  <si>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</si>
  <si>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</si>
  <si>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</si>
  <si>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</si>
  <si>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</si>
  <si>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</si>
  <si>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</si>
  <si>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</si>
  <si>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</si>
  <si>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</si>
  <si>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</si>
  <si>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</si>
  <si>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</si>
  <si>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</si>
  <si>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</si>
  <si>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</si>
  <si>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</si>
  <si>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</si>
  <si>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</si>
  <si>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</si>
  <si>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</si>
  <si>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</si>
  <si>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</si>
  <si>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</si>
  <si>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</si>
  <si>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</si>
  <si>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</si>
  <si>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</si>
  <si>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</si>
  <si>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</si>
  <si>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</si>
  <si>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</si>
  <si>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</si>
  <si>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</si>
  <si>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</si>
  <si>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</si>
  <si>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</si>
  <si>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</si>
  <si>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</si>
  <si>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</si>
  <si>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BANKINTER 9433510003722</t>
  </si>
  <si>
    <t>170010</t>
  </si>
  <si>
    <t>PRESTAMOS L/P. BANKIA 18000000402849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</si>
  <si>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</si>
  <si>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</si>
  <si>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</si>
  <si>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</si>
  <si>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</si>
  <si>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</si>
  <si>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</si>
  <si>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</si>
  <si>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</si>
  <si>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</si>
  <si>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</si>
  <si>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</si>
  <si>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</si>
  <si>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</si>
  <si>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</si>
  <si>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</si>
  <si>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</si>
  <si>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</si>
  <si>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</si>
  <si>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</si>
  <si>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</si>
  <si>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</si>
  <si>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</si>
  <si>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</si>
  <si>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</si>
  <si>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</si>
  <si>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</si>
  <si>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</si>
  <si>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</si>
  <si>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</si>
  <si>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</si>
  <si>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</si>
  <si>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</si>
  <si>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</si>
  <si>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</si>
  <si>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</si>
  <si>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</si>
  <si>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</si>
  <si>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</si>
  <si>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</si>
  <si>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</si>
  <si>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</si>
  <si>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</si>
  <si>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</si>
  <si>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</si>
  <si>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</si>
  <si>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</si>
  <si>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</si>
  <si>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</si>
  <si>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</si>
  <si>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</si>
  <si>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</si>
  <si>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</si>
  <si>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</si>
  <si>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</si>
  <si>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</si>
  <si>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</si>
  <si>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</si>
  <si>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</si>
  <si>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</si>
  <si>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</si>
  <si>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</si>
  <si>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</si>
  <si>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</si>
  <si>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</si>
  <si>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</si>
  <si>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</si>
  <si>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</si>
  <si>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</si>
  <si>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</si>
  <si>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</si>
  <si>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</si>
  <si>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</si>
  <si>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</si>
  <si>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</si>
  <si>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</si>
  <si>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</si>
  <si>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</si>
  <si>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</si>
  <si>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</si>
  <si>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</si>
  <si>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</si>
  <si>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</si>
  <si>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</si>
  <si>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</si>
  <si>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</si>
  <si>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</si>
  <si>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</si>
  <si>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</si>
  <si>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</si>
  <si>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</si>
  <si>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</si>
  <si>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</si>
  <si>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</si>
  <si>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</si>
  <si>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</si>
  <si>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</si>
  <si>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</si>
  <si>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</si>
  <si>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</si>
  <si>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</si>
  <si>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</si>
  <si>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</si>
  <si>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</si>
  <si>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</si>
  <si>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</si>
  <si>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</si>
  <si>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</si>
  <si>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</si>
  <si>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</si>
  <si>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</si>
  <si>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</si>
  <si>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</si>
  <si>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</si>
  <si>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</si>
  <si>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</si>
  <si>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</si>
  <si>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</si>
  <si>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</si>
  <si>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</si>
  <si>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</si>
  <si>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</si>
  <si>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</si>
  <si>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</si>
  <si>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</si>
  <si>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</si>
  <si>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</si>
  <si>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</si>
  <si>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</si>
  <si>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</si>
  <si>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</si>
  <si>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</si>
  <si>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</si>
  <si>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</si>
  <si>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</si>
  <si>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</si>
  <si>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</si>
  <si>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</si>
  <si>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</si>
  <si>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</si>
  <si>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</si>
  <si>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</si>
  <si>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</si>
  <si>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</si>
  <si>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</si>
  <si>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</si>
  <si>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</si>
  <si>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</si>
  <si>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</si>
  <si>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</si>
  <si>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</si>
  <si>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</si>
  <si>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</si>
  <si>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</si>
  <si>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</si>
  <si>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</si>
  <si>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</si>
  <si>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</si>
  <si>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</si>
  <si>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</si>
  <si>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</si>
  <si>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</si>
  <si>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</si>
  <si>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</si>
  <si>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</si>
  <si>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</si>
  <si>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</si>
  <si>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</si>
  <si>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</si>
  <si>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</si>
  <si>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</si>
  <si>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</si>
  <si>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</si>
  <si>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</si>
  <si>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</si>
  <si>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</si>
  <si>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</si>
  <si>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</si>
  <si>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</si>
  <si>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</si>
  <si>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</si>
  <si>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</si>
  <si>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</si>
  <si>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</si>
  <si>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</si>
  <si>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</si>
  <si>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</si>
  <si>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</si>
  <si>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</si>
  <si>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</si>
  <si>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</si>
  <si>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</si>
  <si>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</si>
  <si>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</si>
  <si>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</si>
  <si>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</si>
  <si>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</si>
  <si>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</si>
  <si>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</si>
  <si>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</si>
  <si>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</si>
  <si>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</si>
  <si>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</si>
  <si>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</si>
  <si>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</si>
  <si>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</si>
  <si>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</si>
  <si>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</si>
  <si>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</si>
  <si>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</si>
  <si>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</si>
  <si>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</si>
  <si>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</si>
  <si>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</si>
  <si>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</si>
  <si>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</si>
  <si>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</si>
  <si>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</si>
  <si>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</si>
  <si>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</si>
  <si>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</si>
  <si>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</si>
  <si>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</si>
  <si>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</si>
  <si>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</si>
  <si>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</si>
  <si>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</si>
  <si>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</si>
  <si>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</si>
  <si>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</si>
  <si>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</si>
  <si>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</si>
  <si>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</si>
  <si>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</si>
  <si>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</si>
  <si>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</si>
  <si>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</si>
  <si>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</si>
  <si>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</si>
  <si>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</si>
  <si>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</si>
  <si>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</si>
  <si>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</si>
  <si>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</si>
  <si>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</si>
  <si>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</si>
  <si>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</si>
  <si>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</si>
  <si>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</si>
  <si>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</si>
  <si>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</si>
  <si>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</si>
  <si>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</si>
  <si>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</si>
  <si>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</si>
  <si>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</si>
  <si>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</si>
  <si>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</si>
  <si>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</si>
  <si>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</si>
  <si>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</si>
  <si>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</si>
  <si>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</si>
  <si>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</si>
  <si>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</si>
  <si>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</si>
  <si>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</si>
  <si>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</si>
  <si>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</si>
  <si>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</si>
  <si>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</si>
  <si>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</si>
  <si>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</si>
  <si>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</si>
  <si>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</si>
  <si>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</si>
  <si>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</si>
  <si>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</si>
  <si>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</si>
  <si>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</si>
  <si>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</si>
  <si>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</si>
  <si>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</si>
  <si>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</si>
  <si>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</si>
  <si>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</si>
  <si>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</si>
  <si>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</si>
  <si>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</si>
  <si>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</si>
  <si>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</si>
  <si>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</si>
  <si>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</si>
  <si>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</si>
  <si>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</si>
  <si>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</si>
  <si>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</si>
  <si>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</si>
  <si>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</si>
  <si>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</si>
  <si>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</si>
  <si>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</si>
  <si>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</si>
  <si>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</si>
  <si>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</si>
  <si>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</si>
  <si>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</si>
  <si>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</si>
  <si>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</si>
  <si>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</si>
  <si>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</si>
  <si>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</si>
  <si>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</si>
  <si>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</si>
  <si>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</si>
  <si>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</si>
  <si>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</si>
  <si>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</si>
  <si>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</si>
  <si>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</si>
  <si>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</si>
  <si>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</si>
  <si>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</si>
  <si>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</si>
  <si>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</si>
  <si>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</si>
  <si>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</si>
  <si>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</si>
  <si>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</si>
  <si>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</si>
  <si>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</si>
  <si>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</si>
  <si>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</si>
  <si>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</si>
  <si>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</si>
  <si>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</si>
  <si>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</si>
  <si>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</si>
  <si>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</si>
  <si>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</si>
  <si>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</si>
  <si>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</si>
  <si>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</si>
  <si>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</si>
  <si>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</si>
  <si>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</si>
  <si>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</si>
  <si>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</si>
  <si>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</si>
  <si>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</si>
  <si>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</si>
  <si>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</si>
  <si>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</si>
  <si>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</si>
  <si>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</si>
  <si>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</si>
  <si>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</si>
  <si>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</si>
  <si>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</si>
  <si>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</si>
  <si>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</si>
  <si>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</si>
  <si>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</si>
  <si>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</si>
  <si>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</si>
  <si>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</si>
  <si>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</si>
  <si>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</si>
  <si>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</si>
  <si>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</si>
  <si>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</si>
  <si>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</si>
  <si>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</si>
  <si>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</si>
  <si>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</si>
  <si>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</si>
  <si>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</si>
  <si>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</si>
  <si>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</si>
  <si>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</si>
  <si>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</si>
  <si>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</si>
  <si>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</si>
  <si>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</si>
  <si>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</si>
  <si>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</si>
  <si>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</si>
  <si>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</si>
  <si>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</si>
  <si>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</si>
  <si>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</si>
  <si>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</si>
  <si>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</si>
  <si>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</si>
  <si>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</si>
  <si>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</si>
  <si>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</si>
  <si>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</si>
  <si>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</si>
  <si>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</si>
  <si>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</si>
  <si>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</si>
  <si>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</si>
  <si>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</si>
  <si>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</si>
  <si>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</si>
  <si>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</si>
  <si>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</si>
  <si>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</si>
  <si>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</si>
  <si>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</si>
  <si>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</si>
  <si>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</si>
  <si>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</si>
  <si>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</si>
  <si>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</si>
  <si>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</si>
  <si>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</si>
  <si>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</si>
  <si>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</si>
  <si>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</si>
  <si>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</si>
  <si>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</si>
  <si>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</si>
  <si>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</si>
  <si>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</si>
  <si>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</si>
  <si>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</si>
  <si>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</si>
  <si>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</si>
  <si>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</si>
  <si>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</si>
  <si>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</si>
  <si>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</si>
  <si>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</si>
  <si>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</si>
  <si>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</si>
  <si>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</si>
  <si>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</si>
  <si>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</si>
  <si>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</si>
  <si>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</si>
  <si>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</si>
  <si>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</si>
  <si>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</si>
  <si>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</si>
  <si>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</si>
  <si>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</si>
  <si>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</si>
  <si>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</si>
  <si>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</si>
  <si>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</si>
  <si>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</si>
  <si>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</si>
  <si>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</si>
  <si>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</si>
  <si>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</si>
  <si>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</si>
  <si>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</si>
  <si>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</si>
  <si>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</si>
  <si>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</si>
  <si>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</si>
  <si>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</si>
  <si>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</si>
  <si>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</si>
  <si>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</si>
  <si>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</si>
  <si>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</si>
  <si>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</si>
  <si>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</si>
  <si>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</si>
  <si>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</si>
  <si>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</si>
  <si>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</si>
  <si>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</si>
  <si>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</si>
  <si>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</si>
  <si>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</si>
  <si>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</si>
  <si>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</si>
  <si>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</si>
  <si>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</si>
  <si>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</si>
  <si>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</si>
  <si>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</si>
  <si>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</si>
  <si>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</si>
  <si>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</si>
  <si>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</si>
  <si>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</si>
  <si>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</si>
  <si>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</si>
  <si>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</si>
  <si>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</si>
  <si>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</si>
  <si>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</si>
  <si>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</si>
  <si>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</si>
  <si>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</si>
  <si>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</si>
  <si>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</si>
  <si>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</si>
  <si>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</si>
  <si>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</si>
  <si>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</si>
  <si>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</si>
  <si>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</si>
  <si>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</si>
  <si>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</si>
  <si>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</si>
  <si>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</si>
  <si>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</si>
  <si>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</si>
  <si>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</si>
  <si>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</si>
  <si>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</si>
  <si>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</si>
  <si>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</si>
  <si>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</si>
  <si>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</si>
  <si>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</si>
  <si>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</si>
  <si>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</si>
  <si>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</si>
  <si>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</si>
  <si>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</si>
  <si>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</si>
  <si>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</si>
  <si>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</si>
  <si>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</si>
  <si>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</si>
  <si>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</si>
  <si>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</si>
  <si>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</si>
  <si>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</si>
  <si>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</si>
  <si>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</si>
  <si>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</si>
  <si>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</si>
  <si>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</si>
  <si>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</si>
  <si>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</si>
  <si>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</si>
  <si>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</si>
  <si>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</si>
  <si>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</si>
  <si>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</si>
  <si>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</si>
  <si>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</si>
  <si>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</si>
  <si>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</si>
  <si>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</si>
  <si>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</si>
  <si>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</si>
  <si>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</si>
  <si>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</si>
  <si>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</si>
  <si>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</si>
  <si>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</si>
  <si>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</si>
  <si>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</si>
  <si>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</si>
  <si>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</si>
  <si>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</si>
  <si>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</si>
  <si>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</si>
  <si>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</si>
  <si>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</si>
  <si>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</si>
  <si>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</si>
  <si>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</si>
  <si>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</si>
  <si>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</si>
  <si>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</si>
  <si>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</si>
  <si>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</si>
  <si>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</si>
  <si>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</si>
  <si>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</si>
  <si>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</si>
  <si>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</si>
  <si>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</si>
  <si>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</si>
  <si>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</si>
  <si>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</si>
  <si>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</si>
  <si>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</si>
  <si>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</si>
  <si>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</si>
  <si>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</si>
  <si>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</si>
  <si>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</si>
  <si>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</si>
  <si>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</si>
  <si>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</si>
  <si>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</si>
  <si>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</si>
  <si>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</si>
  <si>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</si>
  <si>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</si>
  <si>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</si>
  <si>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</si>
  <si>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</si>
  <si>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</si>
  <si>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</si>
  <si>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</si>
  <si>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</si>
  <si>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</si>
  <si>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</si>
  <si>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</si>
  <si>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</si>
  <si>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</si>
  <si>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</si>
  <si>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</si>
  <si>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</si>
  <si>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</si>
  <si>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</si>
  <si>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</si>
  <si>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</si>
  <si>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</si>
  <si>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</si>
  <si>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</si>
  <si>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</si>
  <si>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</si>
  <si>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</si>
  <si>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</si>
  <si>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</si>
  <si>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</si>
  <si>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</si>
  <si>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</si>
  <si>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</si>
  <si>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</si>
  <si>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</si>
  <si>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</si>
  <si>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</si>
  <si>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</si>
  <si>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</si>
  <si>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</si>
  <si>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</si>
  <si>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</si>
  <si>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</si>
  <si>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</si>
  <si>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</si>
  <si>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</si>
  <si>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</si>
  <si>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</si>
  <si>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</si>
  <si>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</si>
  <si>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</si>
  <si>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</si>
  <si>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</si>
  <si>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</si>
  <si>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</si>
  <si>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</si>
  <si>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</si>
  <si>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</si>
  <si>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</si>
  <si>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</si>
  <si>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</si>
  <si>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</si>
  <si>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</si>
  <si>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</si>
  <si>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</si>
  <si>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</si>
  <si>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</si>
  <si>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</si>
  <si>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</si>
  <si>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</si>
  <si>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</si>
  <si>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</si>
  <si>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</si>
  <si>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</si>
  <si>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</si>
  <si>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</si>
  <si>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</si>
  <si>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</si>
  <si>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</si>
  <si>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</si>
  <si>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</si>
  <si>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</si>
  <si>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</si>
  <si>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</si>
  <si>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</si>
  <si>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</si>
  <si>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</si>
  <si>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</si>
  <si>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</si>
  <si>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</si>
  <si>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</si>
  <si>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</si>
  <si>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</si>
  <si>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</si>
  <si>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</si>
  <si>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</si>
  <si>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</si>
  <si>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</si>
  <si>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</si>
  <si>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</si>
  <si>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</si>
  <si>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</si>
  <si>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</si>
  <si>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</si>
  <si>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</si>
  <si>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</si>
  <si>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</si>
  <si>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</si>
  <si>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</si>
  <si>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</si>
  <si>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</si>
  <si>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</si>
  <si>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</si>
  <si>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</si>
  <si>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</si>
  <si>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</si>
  <si>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</si>
  <si>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</si>
  <si>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</si>
  <si>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</si>
  <si>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</si>
  <si>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</si>
  <si>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</si>
  <si>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</si>
  <si>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</si>
  <si>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</si>
  <si>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</si>
  <si>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</si>
  <si>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</si>
  <si>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</si>
  <si>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</si>
  <si>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LIQ.CONS.2019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</si>
  <si>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</si>
  <si>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</si>
  <si>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</si>
  <si>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</si>
  <si>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</si>
  <si>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</si>
  <si>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</si>
  <si>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</si>
  <si>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</si>
  <si>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</si>
  <si>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</si>
  <si>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</si>
  <si>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</si>
  <si>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</si>
  <si>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</si>
  <si>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</si>
  <si>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</si>
  <si>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</si>
  <si>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</si>
  <si>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</si>
  <si>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</si>
  <si>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</si>
  <si>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</si>
  <si>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</si>
  <si>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</si>
  <si>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</si>
  <si>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</si>
  <si>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</si>
  <si>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</si>
  <si>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</si>
  <si>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</si>
  <si>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</si>
  <si>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</si>
  <si>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</si>
  <si>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</si>
  <si>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</si>
  <si>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</si>
  <si>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</si>
  <si>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</si>
  <si>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</si>
  <si>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</si>
  <si>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</si>
  <si>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</si>
  <si>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</si>
  <si>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</si>
  <si>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</si>
  <si>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</si>
  <si>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</si>
  <si>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</si>
  <si>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</si>
  <si>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</si>
  <si>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</si>
  <si>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</si>
  <si>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</si>
  <si>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</si>
  <si>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</si>
  <si>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</si>
  <si>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</si>
  <si>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</si>
  <si>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</si>
  <si>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</si>
  <si>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</si>
  <si>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</si>
  <si>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</si>
  <si>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</si>
  <si>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</si>
  <si>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</si>
  <si>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</si>
  <si>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</si>
  <si>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</si>
  <si>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</si>
  <si>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</si>
  <si>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</si>
  <si>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</si>
  <si>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</si>
  <si>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</si>
  <si>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</si>
  <si>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</si>
  <si>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</si>
  <si>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</si>
  <si>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</si>
  <si>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</si>
  <si>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</si>
  <si>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</si>
  <si>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</si>
  <si>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</si>
  <si>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</si>
  <si>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</si>
  <si>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</si>
  <si>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</si>
  <si>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</si>
  <si>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</si>
  <si>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</si>
  <si>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</si>
  <si>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</si>
  <si>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</si>
  <si>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</si>
  <si>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</si>
  <si>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</si>
  <si>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</si>
  <si>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</si>
  <si>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</si>
  <si>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</si>
  <si>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</si>
  <si>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</si>
  <si>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</si>
  <si>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</si>
  <si>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</si>
  <si>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</si>
  <si>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</si>
  <si>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</si>
  <si>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</si>
  <si>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</si>
  <si>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</si>
  <si>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</si>
  <si>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</si>
  <si>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</si>
  <si>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</si>
  <si>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</si>
  <si>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</si>
  <si>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</si>
  <si>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</si>
  <si>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</si>
  <si>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</si>
  <si>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</si>
  <si>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</si>
  <si>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</si>
  <si>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</si>
  <si>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</si>
  <si>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</si>
  <si>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</si>
  <si>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</si>
  <si>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</si>
  <si>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</si>
  <si>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</si>
  <si>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</si>
  <si>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</si>
  <si>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</si>
  <si>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</si>
  <si>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</si>
  <si>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8527842041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</si>
  <si>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</si>
  <si>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</si>
  <si>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</si>
  <si>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</si>
  <si>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</si>
  <si>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</si>
  <si>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</si>
  <si>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</si>
  <si>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</si>
  <si>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</si>
  <si>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</si>
  <si>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</si>
  <si>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</si>
  <si>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</si>
  <si>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</si>
  <si>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</si>
  <si>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</si>
  <si>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</si>
  <si>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</si>
  <si>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</si>
  <si>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</si>
  <si>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</si>
  <si>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</si>
  <si>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</si>
  <si>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</si>
  <si>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</si>
  <si>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</si>
  <si>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</si>
  <si>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</si>
  <si>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</si>
  <si>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</si>
  <si>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</si>
  <si>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</si>
  <si>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</si>
  <si>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</si>
  <si>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</si>
  <si>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</si>
  <si>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</si>
  <si>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</si>
  <si>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</si>
  <si>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</si>
  <si>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</si>
  <si>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</si>
  <si>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</si>
  <si>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</si>
  <si>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</si>
  <si>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</si>
  <si>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</si>
  <si>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</si>
  <si>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</si>
  <si>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</si>
  <si>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</si>
  <si>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</si>
  <si>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</si>
  <si>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</si>
  <si>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</si>
  <si>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</si>
  <si>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</si>
  <si>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</si>
  <si>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</si>
  <si>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</si>
  <si>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</si>
  <si>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</si>
  <si>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</si>
  <si>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</si>
  <si>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</si>
  <si>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</si>
  <si>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</si>
  <si>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</si>
  <si>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</si>
  <si>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</si>
  <si>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</si>
  <si>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</si>
  <si>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</si>
  <si>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</si>
  <si>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</si>
  <si>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</si>
  <si>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</si>
  <si>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</si>
  <si>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</si>
  <si>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</si>
  <si>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</si>
  <si>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</si>
  <si>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</si>
  <si>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</si>
  <si>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</si>
  <si>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</si>
  <si>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</si>
  <si>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</si>
  <si>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</si>
  <si>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</si>
  <si>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</si>
  <si>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</si>
  <si>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</si>
  <si>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</si>
  <si>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</si>
  <si>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</si>
  <si>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</si>
  <si>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</si>
  <si>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</si>
  <si>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</si>
  <si>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</si>
  <si>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</si>
  <si>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</si>
  <si>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</si>
  <si>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</si>
  <si>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</si>
  <si>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</si>
  <si>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</si>
  <si>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</si>
  <si>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</si>
  <si>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</si>
  <si>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</si>
  <si>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</si>
  <si>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</si>
  <si>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</si>
  <si>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</si>
  <si>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</si>
  <si>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</si>
  <si>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</si>
  <si>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</si>
  <si>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</si>
  <si>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</si>
  <si>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</si>
  <si>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</si>
  <si>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</si>
  <si>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</si>
  <si>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</si>
  <si>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</si>
  <si>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</si>
  <si>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</si>
  <si>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</si>
  <si>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</si>
  <si>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</si>
  <si>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</si>
  <si>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</si>
  <si>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</si>
  <si>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</si>
  <si>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</si>
  <si>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</si>
  <si>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</si>
  <si>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</si>
  <si>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</si>
  <si>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</si>
  <si>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</si>
  <si>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</si>
  <si>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</si>
  <si>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</si>
  <si>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</si>
  <si>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</si>
  <si>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</si>
  <si>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</si>
  <si>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</si>
  <si>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</si>
  <si>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</si>
  <si>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</si>
  <si>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</si>
  <si>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</si>
  <si>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</si>
  <si>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</si>
  <si>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</si>
  <si>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</si>
  <si>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</si>
  <si>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</si>
  <si>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</si>
  <si>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</si>
  <si>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</si>
  <si>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</si>
  <si>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</si>
  <si>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</si>
  <si>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</si>
  <si>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</si>
  <si>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</si>
  <si>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</si>
  <si>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</si>
  <si>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</si>
  <si>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</si>
  <si>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</si>
  <si>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</si>
  <si>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</si>
  <si>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</si>
  <si>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</si>
  <si>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</si>
  <si>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</si>
  <si>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</si>
  <si>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</si>
  <si>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</si>
  <si>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</si>
  <si>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</si>
  <si>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</si>
  <si>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</si>
  <si>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</si>
  <si>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</si>
  <si>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</si>
  <si>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</si>
  <si>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</si>
  <si>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</si>
  <si>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</si>
  <si>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</si>
  <si>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</si>
  <si>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</si>
  <si>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</si>
  <si>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</si>
  <si>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</si>
  <si>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</si>
  <si>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</si>
  <si>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</si>
  <si>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</si>
  <si>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</si>
  <si>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</si>
  <si>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DEFINITIVAS. PROM.ECONOMICA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</si>
  <si>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</si>
  <si>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</si>
  <si>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</si>
  <si>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</si>
  <si>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</si>
  <si>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</si>
  <si>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</si>
  <si>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</si>
  <si>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</si>
  <si>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</si>
  <si>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</si>
  <si>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</si>
  <si>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</si>
  <si>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</si>
  <si>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</si>
  <si>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</si>
  <si>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</si>
  <si>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</si>
  <si>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</si>
  <si>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</si>
  <si>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</si>
  <si>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</si>
  <si>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</si>
  <si>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</si>
  <si>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</si>
  <si>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</si>
  <si>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</si>
  <si>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</si>
  <si>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</si>
  <si>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</si>
  <si>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</si>
  <si>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</si>
  <si>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</si>
  <si>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</si>
  <si>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</si>
  <si>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</si>
  <si>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</si>
  <si>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</si>
  <si>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</si>
  <si>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</si>
  <si>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</si>
  <si>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</si>
  <si>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</si>
  <si>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</si>
  <si>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</si>
  <si>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</si>
  <si>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</si>
  <si>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</si>
  <si>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</si>
  <si>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</si>
  <si>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</si>
  <si>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</si>
  <si>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</si>
  <si>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</si>
  <si>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</si>
  <si>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</si>
  <si>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</si>
  <si>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</si>
  <si>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</si>
  <si>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</si>
  <si>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</si>
  <si>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</si>
  <si>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</si>
  <si>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</si>
  <si>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</si>
  <si>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</si>
  <si>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</si>
  <si>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</si>
  <si>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</si>
  <si>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</si>
  <si>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</si>
  <si>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</si>
  <si>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</si>
  <si>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</si>
  <si>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</si>
  <si>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</si>
  <si>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</si>
  <si>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</si>
  <si>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</si>
  <si>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</si>
  <si>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</si>
  <si>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</si>
  <si>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</si>
  <si>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</si>
  <si>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</si>
  <si>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</si>
  <si>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</si>
  <si>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</si>
  <si>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</si>
  <si>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</si>
  <si>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</si>
  <si>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</si>
  <si>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</si>
  <si>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</si>
  <si>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</si>
  <si>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</si>
  <si>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</si>
  <si>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</si>
  <si>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</si>
  <si>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</si>
  <si>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</si>
  <si>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</si>
  <si>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</si>
  <si>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</si>
  <si>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</si>
  <si>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</si>
  <si>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</si>
  <si>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</si>
  <si>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</si>
  <si>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</si>
  <si>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</si>
  <si>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</si>
  <si>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</si>
  <si>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</si>
  <si>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</si>
  <si>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</si>
  <si>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</si>
  <si>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</si>
  <si>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</si>
  <si>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</si>
  <si>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</si>
  <si>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</si>
  <si>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</si>
  <si>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</si>
  <si>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</si>
  <si>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</si>
  <si>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</si>
  <si>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</si>
  <si>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</si>
  <si>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</si>
  <si>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</si>
  <si>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</si>
  <si>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</si>
  <si>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</si>
  <si>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</si>
  <si>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</si>
  <si>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</si>
  <si>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</si>
  <si>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</si>
  <si>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</si>
  <si>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</si>
  <si>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</si>
  <si>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</si>
  <si>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</si>
  <si>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</si>
  <si>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</si>
  <si>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</si>
  <si>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</si>
  <si>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</si>
  <si>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</si>
  <si>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</si>
  <si>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</si>
  <si>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</si>
  <si>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</si>
  <si>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</si>
  <si>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</si>
  <si>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</si>
  <si>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</si>
  <si>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</si>
  <si>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</si>
  <si>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</si>
  <si>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</si>
  <si>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</si>
  <si>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</si>
  <si>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</si>
  <si>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</si>
  <si>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</si>
  <si>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</si>
  <si>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</si>
  <si>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</si>
  <si>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</si>
  <si>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</si>
  <si>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</si>
  <si>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</si>
  <si>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</si>
  <si>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</si>
  <si>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</si>
  <si>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</si>
  <si>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</si>
  <si>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</si>
  <si>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</si>
  <si>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</si>
  <si>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</si>
  <si>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</si>
  <si>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</si>
  <si>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</si>
  <si>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</si>
  <si>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</si>
  <si>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</si>
  <si>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</si>
  <si>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</si>
  <si>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</si>
  <si>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</si>
  <si>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</si>
  <si>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</si>
  <si>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</si>
  <si>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</si>
  <si>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</si>
  <si>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</si>
  <si>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</si>
  <si>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</si>
  <si>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</si>
  <si>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</si>
  <si>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</si>
  <si>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</si>
  <si>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</si>
  <si>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</si>
  <si>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</si>
  <si>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</si>
  <si>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</si>
  <si>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</si>
  <si>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</si>
  <si>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</si>
  <si>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</si>
  <si>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</si>
  <si>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</si>
  <si>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</si>
  <si>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</si>
  <si>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</si>
  <si>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</si>
  <si>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</si>
  <si>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</si>
  <si>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</si>
  <si>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</si>
  <si>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</si>
  <si>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</si>
  <si>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</si>
  <si>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</si>
  <si>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</si>
  <si>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</si>
  <si>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</si>
  <si>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</si>
  <si>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</si>
  <si>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</si>
  <si>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</si>
  <si>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</si>
  <si>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</si>
  <si>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</si>
  <si>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</si>
  <si>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</si>
  <si>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</si>
  <si>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</si>
  <si>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</si>
  <si>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</si>
  <si>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</si>
  <si>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</si>
  <si>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</si>
  <si>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</si>
  <si>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</si>
  <si>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</si>
  <si>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</si>
  <si>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</si>
  <si>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</si>
  <si>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</si>
  <si>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</si>
  <si>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</si>
  <si>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</si>
  <si>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</si>
  <si>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</si>
  <si>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</si>
  <si>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</si>
  <si>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</si>
  <si>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</si>
  <si>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</si>
  <si>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</si>
  <si>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</si>
  <si>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</si>
  <si>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</si>
  <si>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</si>
  <si>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</si>
  <si>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</si>
  <si>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</si>
  <si>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</si>
  <si>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</si>
  <si>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</si>
  <si>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</si>
  <si>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</si>
  <si>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</si>
  <si>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</si>
  <si>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</si>
  <si>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</si>
  <si>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</si>
  <si>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</si>
  <si>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</si>
  <si>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</si>
  <si>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</si>
  <si>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</si>
  <si>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</si>
  <si>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</si>
  <si>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</si>
  <si>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</si>
  <si>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</si>
  <si>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</si>
  <si>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</si>
  <si>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</si>
  <si>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</si>
  <si>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</si>
  <si>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</si>
  <si>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</si>
  <si>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</si>
  <si>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</si>
  <si>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</si>
  <si>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</si>
  <si>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</si>
  <si>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</si>
  <si>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</si>
  <si>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</si>
  <si>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</si>
  <si>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</si>
  <si>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</si>
  <si>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</si>
  <si>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</si>
  <si>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</si>
  <si>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</si>
  <si>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</si>
  <si>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</si>
  <si>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</si>
  <si>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</si>
  <si>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</si>
  <si>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</si>
  <si>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</si>
  <si>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</si>
  <si>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</si>
  <si>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</si>
  <si>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</si>
  <si>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</si>
  <si>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</si>
  <si>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</si>
  <si>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</si>
  <si>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</si>
  <si>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</si>
  <si>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</si>
  <si>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</si>
  <si>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</si>
  <si>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</si>
  <si>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</si>
  <si>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</si>
  <si>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</si>
  <si>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</si>
  <si>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</si>
  <si>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</si>
  <si>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</si>
  <si>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</si>
  <si>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</si>
  <si>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</si>
  <si>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</si>
  <si>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</si>
  <si>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</si>
  <si>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</si>
  <si>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</si>
  <si>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</si>
  <si>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</si>
  <si>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</si>
  <si>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</si>
  <si>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</si>
  <si>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</si>
  <si>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</si>
  <si>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</si>
  <si>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</si>
  <si>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</si>
  <si>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</si>
  <si>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</si>
  <si>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</si>
  <si>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</si>
  <si>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</si>
  <si>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</si>
  <si>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</si>
  <si>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</si>
  <si>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</si>
  <si>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</si>
  <si>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</si>
  <si>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</si>
  <si>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</si>
  <si>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</si>
  <si>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</si>
  <si>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</si>
  <si>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</si>
  <si>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</si>
  <si>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</si>
  <si>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</si>
  <si>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</si>
  <si>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</si>
  <si>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</si>
  <si>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</si>
  <si>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</si>
  <si>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</si>
  <si>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</si>
  <si>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</si>
  <si>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</si>
  <si>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</si>
  <si>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</si>
  <si>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</si>
  <si>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</si>
  <si>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</si>
  <si>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</si>
  <si>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</si>
  <si>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</si>
  <si>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</si>
  <si>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</si>
  <si>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</si>
  <si>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</si>
  <si>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</si>
  <si>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</si>
  <si>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</si>
  <si>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</si>
  <si>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</si>
  <si>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</si>
  <si>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</si>
  <si>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</si>
  <si>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</si>
  <si>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</si>
  <si>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</si>
  <si>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</si>
  <si>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</si>
  <si>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</si>
  <si>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</si>
  <si>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</si>
  <si>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</si>
  <si>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</si>
  <si>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</si>
  <si>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</si>
  <si>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</si>
  <si>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</si>
  <si>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</si>
  <si>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</si>
  <si>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</si>
  <si>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</si>
  <si>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</si>
  <si>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</si>
  <si>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</si>
  <si>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</si>
  <si>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</si>
  <si>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</si>
  <si>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</si>
  <si>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</si>
  <si>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</si>
  <si>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</si>
  <si>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</si>
  <si>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</si>
  <si>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</si>
  <si>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</si>
  <si>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</si>
  <si>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</si>
  <si>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</si>
  <si>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</si>
  <si>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</si>
  <si>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</si>
  <si>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</si>
  <si>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</si>
  <si>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</si>
  <si>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</si>
  <si>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</si>
  <si>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</si>
  <si>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</si>
  <si>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</si>
  <si>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</si>
  <si>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</si>
  <si>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</si>
  <si>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</si>
  <si>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</si>
  <si>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</si>
  <si>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</si>
  <si>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</si>
  <si>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</si>
  <si>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</si>
  <si>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</si>
  <si>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</si>
  <si>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</si>
  <si>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</si>
  <si>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</si>
  <si>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</si>
  <si>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</si>
  <si>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</si>
  <si>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</si>
  <si>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</si>
  <si>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</si>
  <si>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</si>
  <si>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</si>
  <si>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</si>
  <si>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</si>
  <si>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</si>
  <si>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</si>
  <si>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</si>
  <si>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</si>
  <si>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</si>
  <si>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</si>
  <si>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</si>
  <si>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</si>
  <si>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</si>
  <si>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</si>
  <si>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</si>
  <si>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</si>
  <si>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</si>
  <si>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</si>
  <si>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</si>
  <si>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</si>
  <si>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</si>
  <si>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</si>
  <si>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</si>
  <si>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</si>
  <si>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</si>
  <si>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</si>
  <si>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</si>
  <si>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</si>
  <si>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</si>
  <si>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</si>
  <si>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</si>
  <si>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</si>
  <si>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</si>
  <si>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</si>
  <si>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</si>
  <si>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</si>
  <si>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</si>
  <si>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</si>
  <si>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</si>
  <si>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</si>
  <si>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</si>
  <si>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</si>
  <si>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</si>
  <si>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</si>
  <si>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</si>
  <si>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</si>
  <si>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</si>
  <si>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</si>
  <si>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</si>
  <si>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</si>
  <si>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</si>
  <si>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</si>
  <si>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</si>
  <si>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</si>
  <si>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</si>
  <si>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</si>
  <si>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</si>
  <si>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</si>
  <si>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</si>
  <si>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</si>
  <si>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</si>
  <si>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</si>
  <si>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</si>
  <si>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</si>
  <si>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</si>
  <si>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</si>
  <si>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</si>
  <si>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</si>
  <si>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</si>
  <si>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</si>
  <si>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</si>
  <si>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</si>
  <si>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</si>
  <si>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</si>
  <si>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</si>
  <si>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</si>
  <si>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</si>
  <si>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</si>
  <si>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</si>
  <si>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</si>
  <si>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</si>
  <si>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</si>
  <si>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</si>
  <si>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</si>
  <si>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</si>
  <si>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</si>
  <si>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</si>
  <si>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</si>
  <si>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</si>
  <si>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</si>
  <si>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</si>
  <si>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</si>
  <si>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</si>
  <si>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</si>
  <si>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</si>
  <si>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</si>
  <si>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</si>
  <si>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</si>
  <si>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</si>
  <si>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</si>
  <si>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</si>
  <si>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</si>
  <si>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</si>
  <si>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</si>
  <si>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</si>
  <si>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</si>
  <si>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</si>
  <si>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</si>
  <si>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</si>
  <si>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</si>
  <si>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</si>
  <si>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</si>
  <si>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</si>
  <si>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</si>
  <si>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</si>
  <si>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</si>
  <si>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</si>
  <si>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</si>
  <si>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</si>
  <si>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</si>
  <si>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</si>
  <si>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</si>
  <si>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</si>
  <si>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</si>
  <si>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</si>
  <si>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</si>
  <si>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</si>
  <si>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</si>
  <si>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</si>
  <si>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</si>
  <si>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</si>
  <si>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</si>
  <si>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</si>
  <si>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</si>
  <si>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</si>
  <si>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</si>
  <si>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</si>
  <si>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</si>
  <si>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</si>
  <si>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</si>
  <si>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</si>
  <si>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</si>
  <si>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</si>
  <si>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</si>
  <si>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</si>
  <si>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</si>
  <si>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</si>
  <si>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</si>
  <si>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</si>
  <si>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</si>
  <si>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</si>
  <si>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</si>
  <si>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</si>
  <si>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</si>
  <si>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</si>
  <si>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</si>
  <si>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</si>
  <si>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</si>
  <si>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</si>
  <si>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</si>
  <si>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</si>
  <si>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</si>
  <si>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</si>
  <si>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</si>
  <si>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</si>
  <si>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</si>
  <si>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</si>
  <si>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</si>
  <si>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</si>
  <si>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</si>
  <si>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</si>
  <si>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</si>
  <si>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</si>
  <si>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</si>
  <si>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</si>
  <si>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</si>
  <si>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</si>
  <si>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</si>
  <si>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</si>
  <si>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</si>
  <si>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</si>
  <si>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</si>
  <si>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</si>
  <si>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</si>
  <si>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</si>
  <si>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</si>
  <si>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</si>
  <si>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</si>
  <si>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</si>
  <si>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</si>
  <si>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</si>
  <si>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</si>
  <si>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</si>
  <si>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</si>
  <si>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</si>
  <si>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</si>
  <si>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</si>
  <si>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</si>
  <si>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</si>
  <si>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</si>
  <si>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</si>
  <si>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</si>
  <si>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</si>
  <si>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</si>
  <si>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</si>
  <si>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</si>
  <si>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</si>
  <si>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</si>
  <si>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</si>
  <si>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</si>
  <si>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</si>
  <si>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</si>
  <si>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</si>
  <si>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</si>
  <si>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</si>
  <si>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</si>
  <si>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</si>
  <si>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</si>
  <si>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</si>
  <si>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</si>
  <si>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</si>
  <si>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</si>
  <si>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</si>
  <si>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</si>
  <si>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</si>
  <si>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</si>
  <si>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</si>
  <si>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</si>
  <si>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</si>
  <si>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</si>
  <si>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</si>
  <si>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</si>
  <si>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</si>
  <si>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</si>
  <si>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</si>
  <si>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</si>
  <si>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</si>
  <si>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</si>
  <si>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</si>
  <si>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</si>
  <si>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</si>
  <si>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</si>
  <si>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</si>
  <si>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</si>
  <si>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</si>
  <si>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</si>
  <si>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</si>
  <si>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</si>
  <si>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</si>
  <si>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</si>
  <si>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</si>
  <si>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</si>
  <si>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</si>
  <si>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</si>
  <si>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</si>
  <si>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</si>
  <si>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</si>
  <si>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</si>
  <si>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</si>
  <si>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</si>
  <si>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</si>
  <si>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</si>
  <si>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</si>
  <si>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</si>
  <si>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</si>
  <si>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</si>
  <si>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</si>
  <si>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</si>
  <si>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</si>
  <si>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</si>
  <si>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</si>
  <si>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</si>
  <si>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</si>
  <si>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</si>
  <si>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</si>
  <si>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</si>
  <si>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</si>
  <si>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</si>
  <si>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</si>
  <si>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</si>
  <si>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</si>
  <si>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</si>
  <si>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</si>
  <si>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</si>
  <si>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</si>
  <si>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</si>
  <si>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</si>
  <si>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</si>
  <si>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</si>
  <si>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</si>
  <si>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</si>
  <si>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</si>
  <si>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</si>
  <si>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</si>
  <si>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</si>
  <si>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</si>
  <si>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</si>
  <si>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</si>
  <si>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</si>
  <si>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</si>
  <si>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</si>
  <si>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</si>
  <si>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</si>
  <si>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</si>
  <si>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</si>
  <si>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</si>
  <si>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</si>
  <si>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</si>
  <si>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</si>
  <si>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</si>
  <si>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</si>
  <si>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</si>
  <si>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</si>
  <si>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</si>
  <si>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</si>
  <si>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</si>
  <si>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</si>
  <si>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</si>
  <si>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</si>
  <si>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</si>
  <si>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</si>
  <si>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</si>
  <si>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</si>
  <si>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</si>
  <si>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</si>
  <si>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</si>
  <si>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</si>
  <si>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</si>
  <si>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</si>
  <si>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</si>
  <si>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</si>
  <si>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</si>
  <si>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</si>
  <si>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</si>
  <si>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</si>
  <si>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</si>
  <si>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</si>
  <si>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</si>
  <si>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</si>
  <si>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</si>
  <si>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</si>
  <si>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</si>
  <si>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</si>
  <si>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</si>
  <si>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</si>
  <si>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</si>
  <si>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</si>
  <si>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</si>
  <si>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</si>
  <si>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</si>
  <si>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</si>
  <si>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</si>
  <si>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</si>
  <si>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</si>
  <si>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</si>
  <si>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</si>
  <si>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</si>
  <si>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</si>
  <si>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</si>
  <si>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</si>
  <si>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</si>
  <si>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</si>
  <si>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</si>
  <si>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</si>
  <si>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</si>
  <si>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</si>
  <si>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</si>
  <si>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</si>
  <si>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</si>
  <si>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</si>
  <si>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</si>
  <si>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</si>
  <si>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</si>
  <si>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</si>
  <si>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</si>
  <si>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</si>
  <si>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</si>
  <si>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</si>
  <si>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</si>
  <si>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</si>
  <si>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</si>
  <si>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</si>
  <si>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</si>
  <si>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</si>
  <si>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</si>
  <si>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</si>
  <si>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</si>
  <si>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</si>
  <si>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</si>
  <si>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</si>
  <si>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</si>
  <si>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</si>
  <si>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</si>
  <si>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</si>
  <si>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</si>
  <si>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</si>
  <si>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</si>
  <si>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</si>
  <si>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</si>
  <si>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</si>
  <si>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</si>
  <si>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</si>
  <si>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</si>
  <si>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</si>
  <si>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</si>
  <si>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</si>
  <si>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</si>
  <si>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</si>
  <si>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</si>
  <si>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</si>
  <si>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</si>
  <si>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</si>
  <si>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</si>
  <si>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</si>
  <si>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</si>
  <si>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</si>
  <si>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</si>
  <si>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</si>
  <si>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</si>
  <si>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</si>
  <si>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</si>
  <si>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</si>
  <si>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</si>
  <si>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</si>
  <si>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</si>
  <si>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</si>
  <si>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</si>
  <si>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</si>
  <si>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</si>
  <si>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</si>
  <si>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</si>
  <si>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</si>
  <si>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</si>
  <si>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</si>
  <si>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</si>
  <si>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</si>
  <si>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</si>
  <si>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</si>
  <si>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</si>
  <si>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</si>
  <si>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</si>
  <si>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</si>
  <si>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</si>
  <si>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</si>
  <si>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</si>
  <si>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</si>
  <si>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</si>
  <si>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</si>
  <si>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</si>
  <si>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</si>
  <si>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</si>
  <si>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</si>
  <si>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</si>
  <si>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</si>
  <si>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</si>
  <si>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</si>
  <si>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</si>
  <si>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</si>
  <si>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</si>
  <si>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</si>
  <si>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</si>
  <si>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</si>
  <si>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</si>
  <si>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</si>
  <si>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</si>
  <si>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</si>
  <si>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</si>
  <si>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</si>
  <si>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</si>
  <si>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</si>
  <si>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</si>
  <si>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</si>
  <si>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</si>
  <si>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</si>
  <si>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</si>
  <si>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</si>
  <si>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</si>
  <si>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</si>
  <si>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</si>
  <si>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</si>
  <si>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</si>
  <si>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</si>
  <si>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</si>
  <si>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</si>
  <si>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</si>
  <si>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</si>
  <si>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</si>
  <si>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</si>
  <si>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</si>
  <si>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</si>
  <si>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</si>
  <si>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</si>
  <si>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</si>
  <si>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</si>
  <si>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</si>
  <si>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</si>
  <si>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</si>
  <si>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</si>
  <si>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</si>
  <si>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</si>
  <si>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</si>
  <si>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</si>
  <si>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</si>
  <si>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</si>
  <si>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</si>
  <si>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</si>
  <si>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</si>
  <si>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</si>
  <si>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</si>
  <si>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</si>
  <si>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</si>
  <si>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</si>
  <si>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</si>
  <si>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</si>
  <si>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</si>
  <si>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</si>
  <si>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</si>
  <si>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</si>
  <si>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</si>
  <si>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</si>
  <si>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</si>
  <si>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</si>
  <si>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</si>
  <si>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</si>
  <si>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</si>
  <si>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</si>
  <si>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</si>
  <si>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</si>
  <si>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</si>
  <si>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</si>
  <si>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</si>
  <si>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</si>
  <si>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</si>
  <si>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</si>
  <si>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</si>
  <si>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</si>
  <si>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</si>
  <si>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</si>
  <si>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</si>
  <si>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</si>
  <si>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</si>
  <si>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</si>
  <si>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</si>
  <si>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</si>
  <si>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</si>
  <si>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</si>
  <si>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</si>
  <si>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</si>
  <si>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</si>
  <si>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</si>
  <si>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</si>
  <si>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</si>
  <si>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</si>
  <si>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</si>
  <si>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</si>
  <si>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</si>
  <si>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</si>
  <si>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</si>
  <si>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</si>
  <si>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</si>
  <si>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</si>
  <si>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</si>
  <si>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</si>
  <si>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</si>
  <si>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</si>
  <si>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</si>
  <si>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</si>
  <si>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</si>
  <si>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</si>
  <si>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</si>
  <si>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</si>
  <si>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</si>
  <si>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</si>
  <si>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</si>
  <si>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</si>
  <si>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</si>
  <si>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</si>
  <si>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</si>
  <si>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</si>
  <si>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</si>
  <si>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</si>
  <si>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</si>
  <si>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</si>
  <si>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</si>
  <si>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</si>
  <si>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</si>
  <si>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</si>
  <si>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</si>
  <si>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</si>
  <si>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</si>
  <si>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</si>
  <si>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</si>
  <si>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</si>
  <si>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</si>
  <si>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</si>
  <si>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</si>
  <si>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</si>
  <si>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</si>
  <si>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</si>
  <si>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</si>
  <si>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</si>
  <si>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</si>
  <si>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</si>
  <si>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</si>
  <si>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</si>
  <si>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</si>
  <si>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</si>
  <si>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</si>
  <si>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</si>
  <si>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456201</t>
  </si>
  <si>
    <t>ENTES PUBLICOS DEUDORES LIQ.CONS.2017 (2018)</t>
  </si>
  <si>
    <t>554811</t>
  </si>
  <si>
    <t>IPA-CTA.RESTR.I.VIARIAS.EXPLOTACION (2018)</t>
  </si>
  <si>
    <t>571028</t>
  </si>
  <si>
    <t>CAJA RURAL DE NAVARRA 1368640320 (2018)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</si>
</sst>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8" applyFont="1" applyAlignment="1">
      <alignment vertical="center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right" vertical="center"/>
      <protection/>
    </xf>
    <xf numFmtId="0" fontId="1" fillId="0" borderId="0" xfId="58" applyFont="1" applyAlignment="1">
      <alignment horizontal="center" vertical="center"/>
      <protection/>
    </xf>
    <xf numFmtId="177" fontId="1" fillId="0" borderId="0" xfId="58" applyNumberFormat="1" applyFont="1" applyAlignment="1">
      <alignment horizontal="right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vertical="center"/>
      <protection/>
    </xf>
    <xf numFmtId="0" fontId="1" fillId="0" borderId="12" xfId="58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center" indent="1"/>
      <protection/>
    </xf>
    <xf numFmtId="0" fontId="6" fillId="0" borderId="13" xfId="58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vertical="center"/>
      <protection/>
    </xf>
    <xf numFmtId="0" fontId="1" fillId="0" borderId="13" xfId="58" applyFont="1" applyBorder="1" applyAlignment="1">
      <alignment horizontal="right" vertical="center" indent="1"/>
      <protection/>
    </xf>
    <xf numFmtId="179" fontId="1" fillId="0" borderId="13" xfId="58" applyNumberFormat="1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horizontal="left" vertical="center"/>
      <protection/>
    </xf>
    <xf numFmtId="0" fontId="1" fillId="0" borderId="13" xfId="58" applyFont="1" applyBorder="1" applyAlignment="1">
      <alignment horizontal="left" vertical="center" wrapText="1" indent="2"/>
      <protection/>
    </xf>
    <xf numFmtId="0" fontId="1" fillId="0" borderId="13" xfId="58" applyFont="1" applyBorder="1" applyAlignment="1">
      <alignment horizontal="left" vertical="center" wrapText="1" indent="3"/>
      <protection/>
    </xf>
    <xf numFmtId="0" fontId="1" fillId="0" borderId="13" xfId="58" applyFont="1" applyBorder="1" applyAlignment="1">
      <alignment horizontal="left" vertical="center" indent="2"/>
      <protection/>
    </xf>
    <xf numFmtId="0" fontId="1" fillId="0" borderId="13" xfId="58" applyFont="1" applyBorder="1" applyAlignment="1">
      <alignment horizontal="right" vertical="center" wrapText="1" indent="1"/>
      <protection/>
    </xf>
    <xf numFmtId="188" fontId="1" fillId="0" borderId="13" xfId="58" applyNumberFormat="1" applyFont="1" applyBorder="1" applyAlignment="1">
      <alignment horizontal="right" vertical="center" indent="1"/>
      <protection/>
    </xf>
    <xf numFmtId="49" fontId="1" fillId="0" borderId="13" xfId="58" applyNumberFormat="1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center" wrapText="1" indent="1"/>
      <protection/>
    </xf>
    <xf numFmtId="0" fontId="6" fillId="0" borderId="0" xfId="58" applyFont="1" applyBorder="1" applyAlignment="1">
      <alignment horizontal="left" vertical="center" wrapText="1" indent="1"/>
      <protection/>
    </xf>
    <xf numFmtId="0" fontId="6" fillId="0" borderId="13" xfId="58" applyFont="1" applyBorder="1" applyAlignment="1">
      <alignment horizontal="right" vertical="center" wrapText="1" indent="1"/>
      <protection/>
    </xf>
    <xf numFmtId="49" fontId="1" fillId="0" borderId="13" xfId="58" applyNumberFormat="1" applyFont="1" applyFill="1" applyBorder="1" applyAlignment="1">
      <alignment horizontal="center" vertical="center"/>
      <protection/>
    </xf>
    <xf numFmtId="179" fontId="6" fillId="0" borderId="13" xfId="58" applyNumberFormat="1" applyFont="1" applyBorder="1" applyAlignment="1">
      <alignment horizontal="right" vertical="center" indent="1"/>
      <protection/>
    </xf>
    <xf numFmtId="49" fontId="1" fillId="0" borderId="13" xfId="58" applyNumberFormat="1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vertical="center"/>
      <protection/>
    </xf>
    <xf numFmtId="0" fontId="1" fillId="0" borderId="14" xfId="58" applyFont="1" applyBorder="1" applyAlignment="1">
      <alignment vertical="center"/>
      <protection/>
    </xf>
    <xf numFmtId="0" fontId="1" fillId="0" borderId="11" xfId="58" applyFont="1" applyBorder="1" applyAlignment="1">
      <alignment horizontal="right" vertical="center" indent="1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distributed" indent="1"/>
      <protection/>
    </xf>
    <xf numFmtId="0" fontId="6" fillId="0" borderId="13" xfId="58" applyFont="1" applyBorder="1" applyAlignment="1">
      <alignment horizontal="right" vertical="distributed" indent="1"/>
      <protection/>
    </xf>
    <xf numFmtId="0" fontId="6" fillId="0" borderId="13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left" vertical="distributed" wrapText="1" indent="1"/>
      <protection/>
    </xf>
    <xf numFmtId="0" fontId="6" fillId="0" borderId="13" xfId="58" applyFont="1" applyBorder="1" applyAlignment="1">
      <alignment horizontal="right" vertical="distributed" wrapText="1" indent="1"/>
      <protection/>
    </xf>
    <xf numFmtId="179" fontId="6" fillId="0" borderId="13" xfId="58" applyNumberFormat="1" applyFont="1" applyBorder="1" applyAlignment="1">
      <alignment vertical="center"/>
      <protection/>
    </xf>
    <xf numFmtId="0" fontId="1" fillId="0" borderId="11" xfId="58" applyFont="1" applyBorder="1" applyAlignment="1">
      <alignment horizontal="left" vertical="center"/>
      <protection/>
    </xf>
    <xf numFmtId="0" fontId="1" fillId="0" borderId="0" xfId="58" applyFont="1" applyBorder="1" applyAlignment="1">
      <alignment horizontal="left" vertical="center"/>
      <protection/>
    </xf>
    <xf numFmtId="0" fontId="1" fillId="0" borderId="15" xfId="58" applyFont="1" applyBorder="1" applyAlignment="1">
      <alignment vertical="center"/>
      <protection/>
    </xf>
    <xf numFmtId="179" fontId="1" fillId="0" borderId="13" xfId="58" applyNumberFormat="1" applyFont="1" applyBorder="1" applyAlignment="1">
      <alignment horizontal="left" vertical="center"/>
      <protection/>
    </xf>
    <xf numFmtId="0" fontId="1" fillId="0" borderId="0" xfId="58" applyFont="1" applyFill="1" applyBorder="1" applyAlignment="1">
      <alignment horizontal="left" vertical="center"/>
      <protection/>
    </xf>
    <xf numFmtId="179" fontId="1" fillId="35" borderId="0" xfId="58" applyNumberFormat="1" applyFont="1" applyFill="1" applyBorder="1" applyAlignment="1">
      <alignment horizontal="right" vertical="center"/>
      <protection/>
    </xf>
    <xf numFmtId="0" fontId="7" fillId="0" borderId="0" xfId="58" applyFont="1" applyAlignment="1">
      <alignment horizontal="center" vertical="center"/>
      <protection/>
    </xf>
    <xf numFmtId="0" fontId="1" fillId="0" borderId="13" xfId="58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/>
      <protection/>
    </xf>
    <xf numFmtId="179" fontId="0" fillId="36" borderId="10" xfId="0" applyNumberFormat="1" applyFont="1" applyFill="1" applyBorder="1" applyAlignment="1">
      <alignment wrapText="1"/>
    </xf>
    <xf numFmtId="179" fontId="0" fillId="37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8" applyFont="1" applyFill="1" applyBorder="1" applyAlignment="1">
      <alignment horizontal="center" vertical="center" wrapText="1"/>
      <protection/>
    </xf>
    <xf numFmtId="0" fontId="6" fillId="38" borderId="11" xfId="58" applyFont="1" applyFill="1" applyBorder="1" applyAlignment="1">
      <alignment horizontal="center" vertical="center" wrapText="1"/>
      <protection/>
    </xf>
    <xf numFmtId="0" fontId="6" fillId="38" borderId="16" xfId="58" applyFont="1" applyFill="1" applyBorder="1" applyAlignment="1">
      <alignment horizontal="center" vertical="center" wrapText="1"/>
      <protection/>
    </xf>
    <xf numFmtId="0" fontId="6" fillId="38" borderId="1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vertical="center"/>
      <protection/>
    </xf>
    <xf numFmtId="0" fontId="8" fillId="0" borderId="0" xfId="58" applyFont="1" applyAlignment="1">
      <alignment horizontal="left" vertical="center"/>
      <protection/>
    </xf>
    <xf numFmtId="0" fontId="1" fillId="0" borderId="0" xfId="58" applyFont="1" applyAlignment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6" fillId="38" borderId="16" xfId="58" applyFont="1" applyFill="1" applyBorder="1" applyAlignment="1">
      <alignment horizontal="center" vertical="center" wrapText="1"/>
      <protection/>
    </xf>
    <xf numFmtId="0" fontId="6" fillId="38" borderId="17" xfId="58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6" fillId="38" borderId="12" xfId="58" applyFont="1" applyFill="1" applyBorder="1" applyAlignment="1">
      <alignment horizontal="center" vertical="center" wrapText="1"/>
      <protection/>
    </xf>
    <xf numFmtId="0" fontId="6" fillId="38" borderId="11" xfId="58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left" vertical="center"/>
      <protection/>
    </xf>
    <xf numFmtId="0" fontId="1" fillId="0" borderId="0" xfId="58" applyFont="1" applyBorder="1" applyAlignment="1">
      <alignment horizontal="right" vertical="center" indent="1"/>
      <protection/>
    </xf>
    <xf numFmtId="49" fontId="1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right" vertical="center" wrapText="1" indent="1"/>
      <protection/>
    </xf>
    <xf numFmtId="179" fontId="6" fillId="0" borderId="11" xfId="58" applyNumberFormat="1" applyFont="1" applyBorder="1" applyAlignment="1">
      <alignment horizontal="right" vertical="center" inden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tabSelected="1" zoomScale="120" zoomScaleNormal="120" zoomScaleSheetLayoutView="50" zoomScalePageLayoutView="0" workbookViewId="0" topLeftCell="D178">
      <selection activeCell="G218" sqref="G218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7" t="s">
        <v>219</v>
      </c>
      <c r="E1" s="67" t="s">
        <v>220</v>
      </c>
      <c r="F1" s="67" t="s">
        <v>221</v>
      </c>
      <c r="G1" s="67" t="s">
        <v>222</v>
      </c>
      <c r="H1" s="67" t="s">
        <v>227</v>
      </c>
      <c r="I1" s="67" t="s">
        <v>228</v>
      </c>
    </row>
    <row r="2" spans="4:7" ht="9" customHeight="1">
      <c r="D2" s="67" t="s">
        <v>223</v>
      </c>
      <c r="E2" s="67" t="s">
        <v>224</v>
      </c>
      <c r="F2" s="67" t="s">
        <v>225</v>
      </c>
      <c r="G2" s="67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2019/03/31</v>
      </c>
      <c r="E4" s="70" t="s">
        <v>216</v>
      </c>
      <c r="F4" s="70"/>
      <c r="G4" s="63" t="str">
        <f>IF(($E$1-$H$1)&lt;0,$E$1,$H$1)</f>
        <v>31/03/2019</v>
      </c>
      <c r="H4" s="62"/>
      <c r="I4" s="62"/>
      <c r="J4" s="73" t="s">
        <v>217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73"/>
    </row>
    <row r="6" spans="9:10" ht="9.75" customHeight="1">
      <c r="I6" s="9" t="s">
        <v>26</v>
      </c>
      <c r="J6" s="73"/>
    </row>
    <row r="7" spans="2:9" ht="10.5" customHeight="1">
      <c r="B7" s="71" t="s">
        <v>27</v>
      </c>
      <c r="C7" s="71" t="s">
        <v>28</v>
      </c>
      <c r="D7" s="60" t="str">
        <f>IF($G$1&gt;$I$1,$I$1,$G$1)</f>
        <v>2019/03/31</v>
      </c>
      <c r="E7" s="58" t="str">
        <f>$G$2</f>
        <v>2018/12/31</v>
      </c>
      <c r="F7" s="71" t="s">
        <v>27</v>
      </c>
      <c r="G7" s="68" t="s">
        <v>29</v>
      </c>
      <c r="H7" s="60" t="str">
        <f>D7</f>
        <v>2019/03/31</v>
      </c>
      <c r="I7" s="58" t="str">
        <f>E7</f>
        <v>2018/12/31</v>
      </c>
    </row>
    <row r="8" spans="2:9" ht="10.5" customHeight="1">
      <c r="B8" s="72"/>
      <c r="C8" s="72"/>
      <c r="D8" s="61" t="str">
        <f>IF(($E$1-$H$1)&lt;0,$E$1,$H$1)</f>
        <v>31/03/2019</v>
      </c>
      <c r="E8" s="59" t="str">
        <f>$E$2</f>
        <v>31/12/2018</v>
      </c>
      <c r="F8" s="72"/>
      <c r="G8" s="69"/>
      <c r="H8" s="61" t="str">
        <f>D8</f>
        <v>31/03/2019</v>
      </c>
      <c r="I8" s="59" t="str">
        <f>E8</f>
        <v>31/12/2018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-SUMIF(Datuak!P:P,"41",Datuak!K:K)+I12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SUMIF(Datuak!P:P,"1",Datuak!K:K)+E14</f>
        <v>2000330.0400000042</v>
      </c>
      <c r="E14" s="18">
        <f>SUMIF(Datuak!P:P,"1",Datuak!O:O)</f>
        <v>1988757.2300000042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-SUMIF(Datuak!P:P,"42",Datuak!K:K)+I16+I19</f>
        <v>2575883851.8300004</v>
      </c>
      <c r="I16" s="18">
        <f>-SUMIF(Datuak!P:P,"42",Datuak!O:O)</f>
        <v>2534360850.27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-10162315.400000097</v>
      </c>
      <c r="I19" s="18">
        <f>-SUMIF(Datuak!P:P,"43",Datuak!O:O)</f>
        <v>41523001.56000054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SUMIF(Datuak!P:P,"3",Datuak!K:K)+E20</f>
        <v>27201119.109999977</v>
      </c>
      <c r="E20" s="18">
        <f>SUMIF(Datuak!P:P,"3",Datuak!O:O)</f>
        <v>25818841.45999998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SUMIF(Datuak!P:P,"5",Datuak!K:K)+E26</f>
        <v>1128056.29</v>
      </c>
      <c r="E26" s="18">
        <f>SUMIF(Datuak!P:P,"5",Datuak!O:O)</f>
        <v>1128056.29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SUMIF(Datuak!P:P,"6",Datuak!K:K)+E30</f>
        <v>110561397.66999999</v>
      </c>
      <c r="E30" s="18">
        <f>SUMIF(Datuak!P:P,"6",Datuak!O:O)</f>
        <v>110502113.91999999</v>
      </c>
      <c r="F30" s="13" t="s">
        <v>13</v>
      </c>
      <c r="G30" s="26" t="s">
        <v>61</v>
      </c>
      <c r="H30" s="18">
        <f>-SUMIF(Datuak!P:P,"47",Datuak!K:K)+I30</f>
        <v>9647569.110000001</v>
      </c>
      <c r="I30" s="18">
        <f>-SUMIF(Datuak!P:P,"47",Datuak!O:O)</f>
        <v>9647569.110000001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SUMIF(Datuak!P:P,"7",Datuak!K:K)+E32</f>
        <v>198456781.29000005</v>
      </c>
      <c r="E32" s="18">
        <f>SUMIF(Datuak!P:P,"7",Datuak!O:O)</f>
        <v>198456781.29000005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SUMIF(Datuak!P:P,"8",Datuak!K:K)+E34</f>
        <v>2043359657.4599998</v>
      </c>
      <c r="E34" s="18">
        <f>SUMIF(Datuak!P:P,"8",Datuak!O:O)</f>
        <v>2043359657.4599998</v>
      </c>
      <c r="F34" s="13"/>
      <c r="G34" s="15" t="s">
        <v>68</v>
      </c>
      <c r="H34" s="30">
        <f>SUM(H10:H33)</f>
        <v>2740754092.0300007</v>
      </c>
      <c r="I34" s="30">
        <f>SUM(I10:I33)</f>
        <v>2750916407.430001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SUMIF(Datuak!P:P,"9",Datuak!K:K)+E36</f>
        <v>5392523.2</v>
      </c>
      <c r="E36" s="18">
        <f>SUMIF(Datuak!P:P,"9",Datuak!O:O)</f>
        <v>5392523.2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SUMIF(Datuak!P:P,"10",Datuak!K:K)+E39</f>
        <v>449847227.77000034</v>
      </c>
      <c r="E39" s="18">
        <f>SUMIF(Datuak!P:P,"10",Datuak!O:O)</f>
        <v>449458349.2800003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66" t="s">
        <v>218</v>
      </c>
      <c r="C46" s="20" t="s">
        <v>79</v>
      </c>
      <c r="D46" s="18">
        <f>SUMIF(Datuak!P:P,"11",Datuak!K:K)+E46</f>
        <v>114291845.51999998</v>
      </c>
      <c r="E46" s="18">
        <f>SUMIF(Datuak!P:P,"11",Datuak!O:O)</f>
        <v>113635270.63999999</v>
      </c>
      <c r="F46" s="13"/>
      <c r="G46" s="16"/>
      <c r="H46" s="16"/>
      <c r="I46" s="17"/>
    </row>
    <row r="47" spans="2:9" ht="9.75" customHeight="1">
      <c r="B47" s="32" t="s">
        <v>80</v>
      </c>
      <c r="C47" s="21" t="s">
        <v>81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82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83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SUMIF(Datuak!P:P,"12",Datuak!K:K)+E51</f>
        <v>265807.81</v>
      </c>
      <c r="E51" s="18">
        <f>SUMIF(Datuak!P:P,"12",Datuak!O:O)</f>
        <v>265807.81</v>
      </c>
      <c r="F51" s="13"/>
      <c r="G51" s="16"/>
      <c r="H51" s="16"/>
      <c r="I51" s="17"/>
    </row>
    <row r="52" spans="2:9" ht="9.75" customHeight="1">
      <c r="B52" s="13" t="s">
        <v>84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85</v>
      </c>
      <c r="C54" s="22" t="s">
        <v>64</v>
      </c>
      <c r="D54" s="18">
        <f>SUMIF(Datuak!P:P,"13",Datuak!K:K)+E54</f>
        <v>255811.82</v>
      </c>
      <c r="E54" s="18">
        <f>SUMIF(Datuak!P:P,"13",Datuak!O:O)</f>
        <v>255811.82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86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87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88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2019/03/31</v>
      </c>
      <c r="E69" s="70" t="s">
        <v>216</v>
      </c>
      <c r="F69" s="70"/>
      <c r="G69" s="63" t="str">
        <f>IF(($E$1-$H$1)&lt;0,$E$1,$H$1)</f>
        <v>31/03/2019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1" t="s">
        <v>27</v>
      </c>
      <c r="C72" s="71" t="s">
        <v>28</v>
      </c>
      <c r="D72" s="60" t="str">
        <f>IF($G$1&gt;$I$1,$I$1,$G$1)</f>
        <v>2019/03/31</v>
      </c>
      <c r="E72" s="58" t="str">
        <f>$G$2</f>
        <v>2018/12/31</v>
      </c>
      <c r="F72" s="71" t="s">
        <v>27</v>
      </c>
      <c r="G72" s="68" t="s">
        <v>29</v>
      </c>
      <c r="H72" s="60" t="str">
        <f>D72</f>
        <v>2019/03/31</v>
      </c>
      <c r="I72" s="58" t="str">
        <f>E72</f>
        <v>2018/12/31</v>
      </c>
    </row>
    <row r="73" spans="2:9" ht="10.5" customHeight="1">
      <c r="B73" s="72"/>
      <c r="C73" s="72"/>
      <c r="D73" s="61" t="str">
        <f>IF(($E$1-$H$1)&lt;0,$E$1,$H$1)</f>
        <v>31/03/2019</v>
      </c>
      <c r="E73" s="59" t="str">
        <f>$E$2</f>
        <v>31/12/2018</v>
      </c>
      <c r="F73" s="72"/>
      <c r="G73" s="69"/>
      <c r="H73" s="61" t="str">
        <f>D73</f>
        <v>31/03/2019</v>
      </c>
      <c r="I73" s="59" t="str">
        <f>E73</f>
        <v>31/12/2018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89</v>
      </c>
      <c r="D75" s="26"/>
      <c r="E75" s="28"/>
      <c r="F75" s="16"/>
      <c r="G75" s="14" t="s">
        <v>90</v>
      </c>
      <c r="H75" s="14"/>
      <c r="I75" s="15"/>
    </row>
    <row r="76" spans="2:9" ht="9.75" customHeight="1">
      <c r="B76" s="16"/>
      <c r="C76" s="26" t="s">
        <v>91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92</v>
      </c>
      <c r="D77" s="26"/>
      <c r="E77" s="28"/>
      <c r="F77" s="13">
        <v>14</v>
      </c>
      <c r="G77" s="39" t="s">
        <v>93</v>
      </c>
      <c r="H77" s="18">
        <f>-SUMIF(Datuak!P:P,"48",Datuak!K:K)</f>
        <v>0</v>
      </c>
      <c r="I77" s="18">
        <f>-SUMIF(Datuak!P:P,"48",Datuak!O:O)</f>
        <v>0</v>
      </c>
      <c r="J77" s="53"/>
    </row>
    <row r="78" spans="2:10" ht="9.75" customHeight="1">
      <c r="B78" s="16"/>
      <c r="C78" s="26" t="s">
        <v>94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95</v>
      </c>
      <c r="C80" s="20" t="s">
        <v>96</v>
      </c>
      <c r="D80" s="18">
        <f>SUMIF(Datuak!P:P,"15",Datuak!K:K)+E80</f>
        <v>6370976.71</v>
      </c>
      <c r="E80" s="18">
        <f>SUMIF(Datuak!P:P,"15",Datuak!O:O)</f>
        <v>6370976.71</v>
      </c>
      <c r="F80" s="16"/>
      <c r="G80" s="39" t="s">
        <v>97</v>
      </c>
      <c r="H80" s="39"/>
      <c r="I80" s="40"/>
      <c r="J80" s="53"/>
    </row>
    <row r="81" spans="2:10" ht="9.75" customHeight="1">
      <c r="B81" s="13"/>
      <c r="C81" s="21" t="s">
        <v>98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99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100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101</v>
      </c>
      <c r="C84" s="20" t="s">
        <v>102</v>
      </c>
      <c r="D84" s="18">
        <f>SUMIF(Datuak!P:P,"16",Datuak!K:K)+E84</f>
        <v>112280598.96</v>
      </c>
      <c r="E84" s="18">
        <f>SUMIF(Datuak!P:P,"16",Datuak!O:O)</f>
        <v>112280598.96</v>
      </c>
      <c r="F84" s="13"/>
      <c r="G84" s="21" t="s">
        <v>103</v>
      </c>
      <c r="H84" s="21"/>
      <c r="I84" s="23"/>
      <c r="J84" s="53"/>
    </row>
    <row r="85" spans="2:10" ht="9.75" customHeight="1">
      <c r="B85" s="31" t="s">
        <v>104</v>
      </c>
      <c r="C85" s="21" t="s">
        <v>105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106</v>
      </c>
      <c r="D86" s="18"/>
      <c r="E86" s="18"/>
      <c r="F86" s="13" t="s">
        <v>14</v>
      </c>
      <c r="G86" s="22" t="s">
        <v>107</v>
      </c>
      <c r="H86" s="18">
        <f>-SUMIF(Datuak!P:P,"50",Datuak!K:K)+I86</f>
        <v>361880000</v>
      </c>
      <c r="I86" s="18">
        <f>-SUMIF(Datuak!P:P,"50",Datuak!O:O)</f>
        <v>252080000</v>
      </c>
      <c r="J86" s="53"/>
    </row>
    <row r="87" spans="2:10" ht="9.75" customHeight="1">
      <c r="B87" s="32"/>
      <c r="C87" s="21" t="s">
        <v>108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109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110</v>
      </c>
      <c r="C89" s="20" t="s">
        <v>111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112</v>
      </c>
      <c r="D90" s="18"/>
      <c r="E90" s="18"/>
      <c r="F90" s="13" t="s">
        <v>22</v>
      </c>
      <c r="G90" s="22" t="s">
        <v>113</v>
      </c>
      <c r="H90" s="18">
        <f>-SUMIF(Datuak!P:P,"52",Datuak!K:K)+I90</f>
        <v>-0.23</v>
      </c>
      <c r="I90" s="18">
        <f>-SUMIF(Datuak!P:P,"52",Datuak!O:O)</f>
        <v>-0.23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114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115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116</v>
      </c>
      <c r="H93" s="21"/>
      <c r="I93" s="23"/>
      <c r="J93" s="53"/>
    </row>
    <row r="94" spans="2:10" ht="9.75" customHeight="1">
      <c r="B94" s="13"/>
      <c r="C94" s="26" t="s">
        <v>117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118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119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120</v>
      </c>
      <c r="C97" s="20" t="s">
        <v>121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122</v>
      </c>
      <c r="H97" s="42"/>
      <c r="I97" s="43"/>
    </row>
    <row r="98" spans="2:9" ht="9.75" customHeight="1">
      <c r="B98" s="13"/>
      <c r="C98" s="21" t="s">
        <v>123</v>
      </c>
      <c r="D98" s="18"/>
      <c r="E98" s="18"/>
      <c r="F98" s="13"/>
      <c r="G98" s="39" t="s">
        <v>124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125</v>
      </c>
      <c r="C100" s="20" t="s">
        <v>126</v>
      </c>
      <c r="D100" s="18">
        <f>SUMIF(Datuak!P:P,"20",Datuak!K:K)+E100</f>
        <v>51065710.16</v>
      </c>
      <c r="E100" s="18">
        <f>SUMIF(Datuak!P:P,"20",Datuak!O:O)</f>
        <v>40467462.26</v>
      </c>
      <c r="F100" s="13"/>
      <c r="G100" s="15" t="s">
        <v>127</v>
      </c>
      <c r="H100" s="30">
        <f>SUM(H77:H99)</f>
        <v>361879999.77</v>
      </c>
      <c r="I100" s="30">
        <f>SUM(I77:I99)</f>
        <v>252079999.77</v>
      </c>
    </row>
    <row r="101" spans="2:9" ht="9.75" customHeight="1">
      <c r="B101" s="31" t="s">
        <v>128</v>
      </c>
      <c r="C101" s="21" t="s">
        <v>112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109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129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130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131</v>
      </c>
      <c r="D108" s="30">
        <f>SUM(D10:D105)</f>
        <v>3122477843.81</v>
      </c>
      <c r="E108" s="30">
        <f>SUM(E10:E105)</f>
        <v>3109381008.33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2019/03/31</v>
      </c>
      <c r="E130" s="70" t="s">
        <v>216</v>
      </c>
      <c r="F130" s="70"/>
      <c r="G130" s="63" t="str">
        <f>IF(($E$1-$H$1)&lt;0,$E$1,$H$1)</f>
        <v>31/03/2019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1" t="s">
        <v>27</v>
      </c>
      <c r="C133" s="71" t="s">
        <v>28</v>
      </c>
      <c r="D133" s="60" t="str">
        <f>IF($G$1&gt;$I$1,$I$1,$G$1)</f>
        <v>2019/03/31</v>
      </c>
      <c r="E133" s="58" t="str">
        <f>$G$2</f>
        <v>2018/12/31</v>
      </c>
      <c r="F133" s="71" t="s">
        <v>27</v>
      </c>
      <c r="G133" s="68" t="s">
        <v>29</v>
      </c>
      <c r="H133" s="60" t="str">
        <f>D133</f>
        <v>2019/03/31</v>
      </c>
      <c r="I133" s="58" t="str">
        <f>E133</f>
        <v>2018/12/31</v>
      </c>
    </row>
    <row r="134" spans="2:9" ht="10.5" customHeight="1">
      <c r="B134" s="72"/>
      <c r="C134" s="72"/>
      <c r="D134" s="61" t="str">
        <f>IF(($E$1-$H$1)&lt;0,$E$1,$H$1)</f>
        <v>31/03/2019</v>
      </c>
      <c r="E134" s="59" t="str">
        <f>$E$2</f>
        <v>31/12/2018</v>
      </c>
      <c r="F134" s="72"/>
      <c r="G134" s="69"/>
      <c r="H134" s="61" t="str">
        <f>D134</f>
        <v>31/03/2019</v>
      </c>
      <c r="I134" s="59" t="str">
        <f>E134</f>
        <v>31/12/2018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132</v>
      </c>
      <c r="D136" s="26"/>
      <c r="E136" s="28"/>
      <c r="F136" s="13"/>
      <c r="G136" s="14" t="s">
        <v>133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134</v>
      </c>
      <c r="C138" s="26" t="s">
        <v>135</v>
      </c>
      <c r="D138" s="18">
        <f>SUMIF(Datuak!P:P,"23",Datuak!K:K)+E138</f>
        <v>494285.18</v>
      </c>
      <c r="E138" s="18">
        <f>SUMIF(Datuak!P:P,"23",Datuak!O:O)</f>
        <v>494285.18</v>
      </c>
      <c r="F138" s="13">
        <v>58</v>
      </c>
      <c r="G138" s="42" t="s">
        <v>136</v>
      </c>
      <c r="H138" s="18">
        <f>-SUMIF(Datuak!P:P,"55",Datuak!K:K)+I138</f>
        <v>84349038.2</v>
      </c>
      <c r="I138" s="18">
        <f>-SUMIF(Datuak!P:P,"55",Datuak!O:O)</f>
        <v>84349038.2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137</v>
      </c>
      <c r="D140" s="18"/>
      <c r="E140" s="18"/>
      <c r="F140" s="13"/>
      <c r="G140" s="42" t="s">
        <v>138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204</v>
      </c>
      <c r="C142" s="20" t="s">
        <v>201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100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200</v>
      </c>
      <c r="D143" s="18"/>
      <c r="E143" s="18"/>
      <c r="F143" s="13"/>
      <c r="G143" s="21" t="s">
        <v>103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205</v>
      </c>
      <c r="C145" s="20" t="s">
        <v>202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143</v>
      </c>
      <c r="H145" s="18">
        <f>-SUMIF(Datuak!P:P,"57",Datuak!K:K)+I144:I145</f>
        <v>27905000</v>
      </c>
      <c r="I145" s="18">
        <f>-SUMIF(Datuak!P:P,"57",Datuak!O:O)</f>
        <v>39915000</v>
      </c>
      <c r="J145" s="53"/>
    </row>
    <row r="146" spans="2:10" ht="9.75" customHeight="1">
      <c r="B146" s="13"/>
      <c r="C146" s="21" t="s">
        <v>203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109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208</v>
      </c>
      <c r="C148" s="20" t="s">
        <v>206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209</v>
      </c>
      <c r="C149" s="21" t="s">
        <v>207</v>
      </c>
      <c r="D149" s="18"/>
      <c r="E149" s="18"/>
      <c r="F149" s="13" t="s">
        <v>150</v>
      </c>
      <c r="G149" s="22" t="s">
        <v>113</v>
      </c>
      <c r="H149" s="18">
        <f>-SUMIF(Datuak!P:P,"59",Datuak!K:K)+I149</f>
        <v>1588732.94</v>
      </c>
      <c r="I149" s="18">
        <f>-SUMIF(Datuak!P:P,"59",Datuak!O:O)</f>
        <v>1641062.31</v>
      </c>
      <c r="J149" s="53"/>
    </row>
    <row r="150" spans="2:10" ht="9.75" customHeight="1">
      <c r="B150" s="13"/>
      <c r="C150" s="16"/>
      <c r="D150" s="18"/>
      <c r="E150" s="18"/>
      <c r="F150" s="13" t="s">
        <v>151</v>
      </c>
      <c r="G150" s="16"/>
      <c r="H150" s="16"/>
      <c r="I150" s="17"/>
      <c r="J150" s="53"/>
    </row>
    <row r="151" spans="2:10" ht="9.75" customHeight="1">
      <c r="B151" s="16"/>
      <c r="C151" s="26" t="s">
        <v>139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140</v>
      </c>
      <c r="D152" s="18"/>
      <c r="E152" s="18"/>
      <c r="F152" s="13">
        <v>524</v>
      </c>
      <c r="G152" s="22" t="s">
        <v>154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157</v>
      </c>
      <c r="H153" s="21"/>
      <c r="I153" s="23"/>
      <c r="J153" s="53"/>
    </row>
    <row r="154" spans="2:10" ht="9.75" customHeight="1">
      <c r="B154" s="32" t="s">
        <v>141</v>
      </c>
      <c r="C154" s="20" t="s">
        <v>142</v>
      </c>
      <c r="D154" s="18">
        <f>SUMIF(Datuak!P:P,"27",Datuak!K:K)+E154</f>
        <v>142232777.37000006</v>
      </c>
      <c r="E154" s="18">
        <f>SUMIF(Datuak!P:P,"27",Datuak!O:O)</f>
        <v>174078523.17000008</v>
      </c>
      <c r="F154" s="13"/>
      <c r="G154" s="16"/>
      <c r="H154" s="16"/>
      <c r="I154" s="17"/>
      <c r="J154" s="53"/>
    </row>
    <row r="155" spans="2:10" ht="9.75" customHeight="1">
      <c r="B155" s="31" t="s">
        <v>144</v>
      </c>
      <c r="C155" s="21" t="s">
        <v>145</v>
      </c>
      <c r="D155" s="18"/>
      <c r="E155" s="18"/>
      <c r="F155" s="13">
        <v>51</v>
      </c>
      <c r="G155" s="42" t="s">
        <v>160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161</v>
      </c>
      <c r="H156" s="18"/>
      <c r="I156" s="18"/>
      <c r="J156" s="53"/>
    </row>
    <row r="157" spans="2:10" ht="9.75" customHeight="1">
      <c r="B157" s="32" t="s">
        <v>146</v>
      </c>
      <c r="C157" s="20" t="s">
        <v>147</v>
      </c>
      <c r="D157" s="18">
        <f>SUMIF(Datuak!P:P,"28",Datuak!K:K)+E157</f>
        <v>389756.8099999875</v>
      </c>
      <c r="E157" s="18">
        <f>SUMIF(Datuak!P:P,"28",Datuak!O:O)</f>
        <v>133861629.88999999</v>
      </c>
      <c r="F157" s="16"/>
      <c r="G157" s="42" t="s">
        <v>163</v>
      </c>
      <c r="H157" s="42"/>
      <c r="I157" s="43"/>
      <c r="J157" s="53"/>
    </row>
    <row r="158" spans="2:10" ht="9.75" customHeight="1">
      <c r="B158" s="32" t="s">
        <v>148</v>
      </c>
      <c r="C158" s="21" t="s">
        <v>149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165</v>
      </c>
      <c r="H159" s="42"/>
      <c r="I159" s="43"/>
      <c r="J159" s="53"/>
    </row>
    <row r="160" spans="2:10" ht="9.75" customHeight="1">
      <c r="B160" s="13" t="s">
        <v>152</v>
      </c>
      <c r="C160" s="22" t="s">
        <v>153</v>
      </c>
      <c r="D160" s="18">
        <f>SUMIF(Datuak!P:P,"29",Datuak!K:K)+E160</f>
        <v>8829.48</v>
      </c>
      <c r="E160" s="18">
        <f>SUMIF(Datuak!P:P,"29",Datuak!O:O)</f>
        <v>6158.01</v>
      </c>
      <c r="F160" s="16"/>
      <c r="G160" s="42" t="s">
        <v>167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155</v>
      </c>
      <c r="C162" s="20" t="s">
        <v>156</v>
      </c>
      <c r="D162" s="18">
        <f>SUMIF(Datuak!P:P,"30",Datuak!K:K)+E162</f>
        <v>5480216.4</v>
      </c>
      <c r="E162" s="18">
        <f>SUMIF(Datuak!P:P,"30",Datuak!O:O)</f>
        <v>2253083.6</v>
      </c>
      <c r="F162" s="13" t="s">
        <v>24</v>
      </c>
      <c r="G162" s="22" t="s">
        <v>169</v>
      </c>
      <c r="H162" s="18">
        <f>-SUMIF(Datuak!P:P,"62",Datuak!K:K)+I162</f>
        <v>12618986.829999924</v>
      </c>
      <c r="I162" s="18">
        <f>-SUMIF(Datuak!P:P,"62",Datuak!O:O)</f>
        <v>284427058.53999996</v>
      </c>
      <c r="J162" s="53"/>
    </row>
    <row r="163" spans="2:10" ht="9.75" customHeight="1">
      <c r="B163" s="13"/>
      <c r="C163" s="21" t="s">
        <v>158</v>
      </c>
      <c r="D163" s="21"/>
      <c r="E163" s="18"/>
      <c r="F163" s="16"/>
      <c r="G163" s="21" t="s">
        <v>171</v>
      </c>
      <c r="H163" s="18"/>
      <c r="I163" s="18"/>
      <c r="J163" s="53"/>
    </row>
    <row r="164" spans="2:10" ht="9.75" customHeight="1">
      <c r="B164" s="13"/>
      <c r="C164" s="21" t="s">
        <v>159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174</v>
      </c>
      <c r="G165" s="22" t="s">
        <v>175</v>
      </c>
      <c r="H165" s="18">
        <f>-SUMIF(Datuak!P:P,"63",Datuak!K:K)+I165</f>
        <v>184087720.88000003</v>
      </c>
      <c r="I165" s="18">
        <f>-SUMIF(Datuak!P:P,"63",Datuak!O:O)</f>
        <v>14951969.600000007</v>
      </c>
      <c r="J165" s="53"/>
    </row>
    <row r="166" spans="2:10" ht="9.75" customHeight="1">
      <c r="B166" s="13"/>
      <c r="C166" s="26" t="s">
        <v>162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91</v>
      </c>
      <c r="D167" s="26"/>
      <c r="E167" s="18"/>
      <c r="F167" s="13" t="s">
        <v>177</v>
      </c>
      <c r="G167" s="22" t="s">
        <v>178</v>
      </c>
      <c r="H167" s="18">
        <f>-SUMIF(Datuak!P:P,"64",Datuak!K:K)+I167</f>
        <v>3794977.4700000007</v>
      </c>
      <c r="I167" s="18">
        <f>-SUMIF(Datuak!P:P,"64",Datuak!O:O)</f>
        <v>5319067.970000001</v>
      </c>
      <c r="J167" s="53"/>
    </row>
    <row r="168" spans="2:10" ht="9.75" customHeight="1">
      <c r="B168" s="13"/>
      <c r="C168" s="26" t="s">
        <v>164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166</v>
      </c>
      <c r="D169" s="26"/>
      <c r="E169" s="18"/>
      <c r="F169" s="13" t="s">
        <v>25</v>
      </c>
      <c r="G169" s="22" t="s">
        <v>182</v>
      </c>
      <c r="H169" s="18">
        <f>-SUMIF(Datuak!P:P,"65",Datuak!K:K)+I169</f>
        <v>345911.1799999997</v>
      </c>
      <c r="I169" s="18">
        <f>-SUMIF(Datuak!P:P,"65",Datuak!O:O)</f>
        <v>7093475.629999999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183</v>
      </c>
      <c r="H170" s="21"/>
      <c r="I170" s="23"/>
      <c r="J170" s="53"/>
    </row>
    <row r="171" spans="2:10" ht="9.75" customHeight="1">
      <c r="B171" s="13" t="s">
        <v>212</v>
      </c>
      <c r="C171" s="20" t="s">
        <v>210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159</v>
      </c>
      <c r="H171" s="21"/>
      <c r="I171" s="23"/>
      <c r="J171" s="53"/>
    </row>
    <row r="172" spans="2:10" ht="9.75" customHeight="1">
      <c r="B172" s="13"/>
      <c r="C172" s="21" t="s">
        <v>211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185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213</v>
      </c>
      <c r="C174" s="20" t="s">
        <v>180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186</v>
      </c>
      <c r="H174" s="42"/>
      <c r="I174" s="43"/>
    </row>
    <row r="175" spans="2:9" ht="9.75" customHeight="1">
      <c r="B175" s="13"/>
      <c r="C175" s="21" t="s">
        <v>112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187</v>
      </c>
      <c r="H176" s="30">
        <f>SUM(H137:H175)</f>
        <v>314690367.5</v>
      </c>
      <c r="I176" s="30">
        <f>SUM(I137:I175)</f>
        <v>437696672.25</v>
      </c>
    </row>
    <row r="177" spans="2:9" ht="9.75" customHeight="1">
      <c r="B177" s="13" t="s">
        <v>21</v>
      </c>
      <c r="C177" s="20" t="s">
        <v>214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168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170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172</v>
      </c>
      <c r="C182" s="20" t="s">
        <v>173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176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179</v>
      </c>
      <c r="C185" s="20" t="s">
        <v>180</v>
      </c>
      <c r="D185" s="18">
        <f>SUMIF(Datuak!P:P,"35",Datuak!K:K)</f>
        <v>0</v>
      </c>
      <c r="E185" s="18">
        <f>SUMIF(Datuak!P:P,"35",Datuak!O:O)</f>
        <v>0</v>
      </c>
      <c r="F185" s="5"/>
      <c r="G185" s="16"/>
      <c r="I185" s="16"/>
    </row>
    <row r="186" spans="2:9" ht="9.75" customHeight="1">
      <c r="B186" s="31" t="s">
        <v>181</v>
      </c>
      <c r="C186" s="21" t="s">
        <v>112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109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184</v>
      </c>
      <c r="C190" s="20" t="s">
        <v>129</v>
      </c>
      <c r="D190" s="18">
        <f>SUMIF(Datuak!P:P,"37",Datuak!K:K)+E190</f>
        <v>0</v>
      </c>
      <c r="E190" s="18">
        <f>SUMIF(Datuak!P:P,"37",Datuak!O:O)</f>
        <v>1742.94</v>
      </c>
      <c r="F190" s="5"/>
      <c r="G190" s="16"/>
      <c r="I190" s="16"/>
    </row>
    <row r="191" spans="2:9" ht="9.75" customHeight="1">
      <c r="B191" s="31"/>
      <c r="C191" s="21" t="s">
        <v>130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185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186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188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189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190</v>
      </c>
      <c r="C199" s="20" t="s">
        <v>191</v>
      </c>
      <c r="D199" s="18">
        <f>SUMIF(Datuak!P:P,"39",Datuak!K:K)</f>
        <v>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192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193</v>
      </c>
      <c r="C202" s="22" t="s">
        <v>194</v>
      </c>
      <c r="D202" s="18">
        <f>SUMIF(Datuak!P:P,"40",Datuak!K:K)+E202</f>
        <v>146240750.25</v>
      </c>
      <c r="E202" s="18">
        <f>SUMIF(Datuak!P:P,"40",Datuak!O:O)</f>
        <v>20616648.329999994</v>
      </c>
      <c r="F202" s="13"/>
      <c r="G202" s="48"/>
      <c r="H202" s="48"/>
      <c r="I202" s="18"/>
    </row>
    <row r="203" spans="2:9" ht="9.75" customHeight="1">
      <c r="B203" s="31" t="s">
        <v>195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196</v>
      </c>
      <c r="D205" s="30">
        <f>SUM(D112:D204)</f>
        <v>294846615.49000007</v>
      </c>
      <c r="E205" s="30">
        <f>SUM(E112:E204)</f>
        <v>331312071.12000006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197</v>
      </c>
      <c r="H206" s="28"/>
      <c r="I206" s="28"/>
    </row>
    <row r="207" spans="2:9" ht="9.75" customHeight="1">
      <c r="B207" s="31"/>
      <c r="C207" s="28" t="s">
        <v>198</v>
      </c>
      <c r="D207" s="30">
        <f>D108+D205</f>
        <v>3417324459.3</v>
      </c>
      <c r="E207" s="30">
        <f>E108+E205</f>
        <v>3440693079.45</v>
      </c>
      <c r="F207" s="13"/>
      <c r="G207" s="28" t="s">
        <v>199</v>
      </c>
      <c r="H207" s="30">
        <f>H34+H100+H176</f>
        <v>3417324459.3000007</v>
      </c>
      <c r="I207" s="30">
        <f>I34+I100+I176</f>
        <v>3440693079.450001</v>
      </c>
    </row>
    <row r="208" spans="2:9" ht="9.75" customHeight="1">
      <c r="B208" s="76"/>
      <c r="C208" s="77"/>
      <c r="D208" s="78"/>
      <c r="E208" s="78"/>
      <c r="F208" s="36"/>
      <c r="G208" s="77"/>
      <c r="H208" s="78"/>
      <c r="I208" s="78"/>
    </row>
    <row r="209" spans="2:9" ht="9.75" customHeight="1">
      <c r="B209" s="38"/>
      <c r="C209" s="37"/>
      <c r="D209" s="37"/>
      <c r="E209" s="75"/>
      <c r="F209" s="38"/>
      <c r="G209" s="37"/>
      <c r="H209" s="37"/>
      <c r="I209" s="75"/>
    </row>
    <row r="210" spans="2:9" ht="9.75" customHeight="1">
      <c r="B210" s="5"/>
      <c r="F210" s="74"/>
      <c r="G210" s="74"/>
      <c r="H210" s="49"/>
      <c r="I210" s="49"/>
    </row>
    <row r="211" spans="4:5" ht="15" customHeight="1">
      <c r="D211" s="50">
        <f>D207-H207</f>
        <v>0</v>
      </c>
      <c r="E211" s="50">
        <f>E207-I207</f>
        <v>0</v>
      </c>
    </row>
  </sheetData>
  <sheetProtection/>
  <mergeCells count="17">
    <mergeCell ref="J4:J6"/>
    <mergeCell ref="G133:G134"/>
    <mergeCell ref="F210:G210"/>
    <mergeCell ref="B7:B8"/>
    <mergeCell ref="C7:C8"/>
    <mergeCell ref="F7:F8"/>
    <mergeCell ref="G7:G8"/>
    <mergeCell ref="B72:B73"/>
    <mergeCell ref="C72:C73"/>
    <mergeCell ref="F72:F73"/>
    <mergeCell ref="G72:G73"/>
    <mergeCell ref="E4:F4"/>
    <mergeCell ref="E69:F69"/>
    <mergeCell ref="E130:F130"/>
    <mergeCell ref="B133:B134"/>
    <mergeCell ref="C133:C134"/>
    <mergeCell ref="F133:F134"/>
  </mergeCells>
  <printOptions horizontalCentered="1"/>
  <pageMargins left="0.6692913385826772" right="0.8267716535433072" top="0.4724409448818898" bottom="0.4330708661417323" header="0.15748031496062992" footer="0.3937007874015748"/>
  <pageSetup fitToHeight="0" fitToWidth="1" horizontalDpi="600" verticalDpi="600" orientation="landscape" paperSize="9" scale="62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31"/>
  <sheetViews>
    <sheetView zoomScalePageLayoutView="0" workbookViewId="0" topLeftCell="A16">
      <selection activeCell="O4" sqref="O1:O16384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6" bestFit="1" customWidth="1"/>
    <col min="9" max="9" width="5.140625" style="56" bestFit="1" customWidth="1"/>
    <col min="10" max="10" width="10.8515625" style="56" bestFit="1" customWidth="1"/>
    <col min="11" max="12" width="11.140625" style="56" bestFit="1" customWidth="1"/>
    <col min="13" max="13" width="6.7109375" style="56" bestFit="1" customWidth="1"/>
    <col min="14" max="14" width="10.8515625" style="56" bestFit="1" customWidth="1"/>
    <col min="15" max="15" width="16.57421875" style="56" bestFit="1" customWidth="1"/>
    <col min="16" max="16" width="7.28125" style="1" bestFit="1" customWidth="1"/>
    <col min="17" max="16384" width="11.421875" style="0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215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11338942.78</v>
      </c>
      <c r="J2" s="56">
        <v>11338942.78</v>
      </c>
      <c r="K2" s="56">
        <v>0</v>
      </c>
      <c r="L2" s="56">
        <v>0</v>
      </c>
      <c r="M2" s="56">
        <v>5034916660.75</v>
      </c>
      <c r="N2" s="56">
        <v>5034916660.75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4868600708</v>
      </c>
      <c r="N3" s="56">
        <v>4868600708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343564.68</v>
      </c>
      <c r="J4" s="56">
        <v>343564.68</v>
      </c>
      <c r="K4" s="56">
        <v>0</v>
      </c>
      <c r="L4" s="56">
        <v>0</v>
      </c>
      <c r="M4" s="56">
        <v>152965989.81</v>
      </c>
      <c r="N4" s="56">
        <v>152965989.81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10995378.1</v>
      </c>
      <c r="J8" s="56">
        <v>10995378.1</v>
      </c>
      <c r="K8" s="56">
        <v>0</v>
      </c>
      <c r="L8" s="56">
        <v>0</v>
      </c>
      <c r="M8" s="56">
        <v>13349962.94</v>
      </c>
      <c r="N8" s="56">
        <v>13349962.94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1163128824.52</v>
      </c>
      <c r="J11" s="56">
        <v>11338942.78</v>
      </c>
      <c r="K11" s="56">
        <v>1151789881.74</v>
      </c>
      <c r="L11" s="56">
        <v>0</v>
      </c>
      <c r="M11" s="56">
        <v>5000152830.33</v>
      </c>
      <c r="N11" s="56">
        <v>5034916660.75</v>
      </c>
      <c r="O11" s="56">
        <v>-34763830.42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765227.8</v>
      </c>
      <c r="K12" s="56">
        <v>-765227.8</v>
      </c>
      <c r="L12" s="56">
        <v>0</v>
      </c>
      <c r="M12" s="56">
        <v>0</v>
      </c>
      <c r="N12" s="56">
        <v>356976.99</v>
      </c>
      <c r="O12" s="56">
        <v>-356976.99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354330</v>
      </c>
      <c r="K13" s="56">
        <v>-354330</v>
      </c>
      <c r="L13" s="56">
        <v>0</v>
      </c>
      <c r="M13" s="56">
        <v>0</v>
      </c>
      <c r="N13" s="56">
        <v>971795.65</v>
      </c>
      <c r="O13" s="56">
        <v>-971795.65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1104014883.48</v>
      </c>
      <c r="J14" s="56">
        <v>1162009266.72</v>
      </c>
      <c r="K14" s="56">
        <v>-57994383.24</v>
      </c>
      <c r="L14" s="56">
        <v>0</v>
      </c>
      <c r="M14" s="56">
        <v>4996165136.91</v>
      </c>
      <c r="N14" s="56">
        <v>4998824057.69</v>
      </c>
      <c r="O14" s="56">
        <v>-2658920.78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824459748.65</v>
      </c>
      <c r="J15" s="56">
        <v>1104014883.48</v>
      </c>
      <c r="K15" s="56">
        <v>-279555134.83</v>
      </c>
      <c r="L15" s="56">
        <v>0</v>
      </c>
      <c r="M15" s="56">
        <v>4979243694.66</v>
      </c>
      <c r="N15" s="56">
        <v>4996165136.91</v>
      </c>
      <c r="O15" s="56">
        <v>-16921442.25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824459748.65</v>
      </c>
      <c r="K16" s="56">
        <v>-824459748.65</v>
      </c>
      <c r="L16" s="56">
        <v>0</v>
      </c>
      <c r="M16" s="56">
        <v>0</v>
      </c>
      <c r="N16" s="56">
        <v>4979243694.66</v>
      </c>
      <c r="O16" s="56">
        <v>-4979243694.66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4868600708</v>
      </c>
      <c r="N17" s="56">
        <v>4868600708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11338942.78</v>
      </c>
      <c r="J18" s="56">
        <v>11338942.78</v>
      </c>
      <c r="K18" s="56">
        <v>0</v>
      </c>
      <c r="L18" s="56">
        <v>0</v>
      </c>
      <c r="M18" s="56">
        <v>166315952.75</v>
      </c>
      <c r="N18" s="56">
        <v>166315952.75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11338942.78</v>
      </c>
      <c r="J19" s="56">
        <v>789754242.59</v>
      </c>
      <c r="K19" s="56">
        <v>-778415299.81</v>
      </c>
      <c r="L19" s="56">
        <v>0</v>
      </c>
      <c r="M19" s="56">
        <v>5034916660.75</v>
      </c>
      <c r="N19" s="56">
        <v>5044248328.13</v>
      </c>
      <c r="O19" s="56">
        <v>-9331667.38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789754242.59</v>
      </c>
      <c r="J20" s="56">
        <v>0</v>
      </c>
      <c r="K20" s="56">
        <v>789754242.59</v>
      </c>
      <c r="L20" s="56">
        <v>0</v>
      </c>
      <c r="M20" s="56">
        <v>5044248328.13</v>
      </c>
      <c r="N20" s="56">
        <v>0</v>
      </c>
      <c r="O20" s="56">
        <v>5044248328.13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71987050</v>
      </c>
      <c r="N24" s="56">
        <v>0</v>
      </c>
      <c r="O24" s="56">
        <v>71987050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20179684</v>
      </c>
      <c r="N25" s="56">
        <v>0</v>
      </c>
      <c r="O25" s="56">
        <v>20179684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3600000</v>
      </c>
      <c r="N26" s="56">
        <v>0</v>
      </c>
      <c r="O26" s="56">
        <v>3600000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15723124.6</v>
      </c>
      <c r="J28" s="56">
        <v>257395.8</v>
      </c>
      <c r="K28" s="56">
        <v>15465728.8</v>
      </c>
      <c r="L28" s="56">
        <v>0</v>
      </c>
      <c r="M28" s="56">
        <v>61417192.13</v>
      </c>
      <c r="N28" s="56">
        <v>81876491.93</v>
      </c>
      <c r="O28" s="56">
        <v>-20459299.8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545340.38</v>
      </c>
      <c r="J29" s="56">
        <v>43675.58</v>
      </c>
      <c r="K29" s="56">
        <v>501664.8</v>
      </c>
      <c r="L29" s="56">
        <v>0</v>
      </c>
      <c r="M29" s="56">
        <v>12714732.73</v>
      </c>
      <c r="N29" s="56">
        <v>25169120.23</v>
      </c>
      <c r="O29" s="56">
        <v>-12454387.5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298105</v>
      </c>
      <c r="J30" s="56">
        <v>0</v>
      </c>
      <c r="K30" s="56">
        <v>298105</v>
      </c>
      <c r="L30" s="56">
        <v>0</v>
      </c>
      <c r="M30" s="56">
        <v>4087674.03</v>
      </c>
      <c r="N30" s="56">
        <v>6257370</v>
      </c>
      <c r="O30" s="56">
        <v>-2169695.97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2000000</v>
      </c>
      <c r="N31" s="56">
        <v>2000000</v>
      </c>
      <c r="O31" s="56">
        <v>0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1800000</v>
      </c>
      <c r="O32" s="56">
        <v>-1800000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3105</v>
      </c>
      <c r="K33" s="56">
        <v>-3105</v>
      </c>
      <c r="L33" s="56">
        <v>0</v>
      </c>
      <c r="M33" s="56">
        <v>0</v>
      </c>
      <c r="N33" s="56">
        <v>3000000</v>
      </c>
      <c r="O33" s="56">
        <v>-3000000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3105</v>
      </c>
      <c r="K34" s="56">
        <v>-3105</v>
      </c>
      <c r="L34" s="56">
        <v>0</v>
      </c>
      <c r="M34" s="56">
        <v>0</v>
      </c>
      <c r="N34" s="56">
        <v>3000000</v>
      </c>
      <c r="O34" s="56">
        <v>-3000000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2000000</v>
      </c>
      <c r="O35" s="56">
        <v>-2000000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257395.8</v>
      </c>
      <c r="J36" s="56">
        <v>0</v>
      </c>
      <c r="K36" s="56">
        <v>257395.8</v>
      </c>
      <c r="L36" s="56">
        <v>0</v>
      </c>
      <c r="M36" s="56">
        <v>9889441.93</v>
      </c>
      <c r="N36" s="56">
        <v>0</v>
      </c>
      <c r="O36" s="56">
        <v>9889441.93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43675.58</v>
      </c>
      <c r="J37" s="56">
        <v>0</v>
      </c>
      <c r="K37" s="56">
        <v>43675.58</v>
      </c>
      <c r="L37" s="56">
        <v>0</v>
      </c>
      <c r="M37" s="56">
        <v>4989436.23</v>
      </c>
      <c r="N37" s="56">
        <v>0</v>
      </c>
      <c r="O37" s="56">
        <v>4989436.23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2657370</v>
      </c>
      <c r="N38" s="56">
        <v>0</v>
      </c>
      <c r="O38" s="56">
        <v>2657370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2000000</v>
      </c>
      <c r="N39" s="56">
        <v>0</v>
      </c>
      <c r="O39" s="56">
        <v>2000000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636236.8</v>
      </c>
      <c r="J40" s="56">
        <v>15723124.6</v>
      </c>
      <c r="K40" s="56">
        <v>-15086887.8</v>
      </c>
      <c r="L40" s="56">
        <v>0</v>
      </c>
      <c r="M40" s="56">
        <v>47482239.21</v>
      </c>
      <c r="N40" s="56">
        <v>59617192.13</v>
      </c>
      <c r="O40" s="56">
        <v>-12134952.92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7903.8</v>
      </c>
      <c r="J41" s="56">
        <v>542235.38</v>
      </c>
      <c r="K41" s="56">
        <v>-534331.58</v>
      </c>
      <c r="L41" s="56">
        <v>0</v>
      </c>
      <c r="M41" s="56">
        <v>9671902.39</v>
      </c>
      <c r="N41" s="56">
        <v>9714732.73</v>
      </c>
      <c r="O41" s="56">
        <v>-42830.34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0</v>
      </c>
      <c r="J42" s="56">
        <v>295000</v>
      </c>
      <c r="K42" s="56">
        <v>-295000</v>
      </c>
      <c r="L42" s="56">
        <v>0</v>
      </c>
      <c r="M42" s="56">
        <v>1039343.33</v>
      </c>
      <c r="N42" s="56">
        <v>1087674.03</v>
      </c>
      <c r="O42" s="56">
        <v>-48330.7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636236.8</v>
      </c>
      <c r="K44" s="56">
        <v>-636236.8</v>
      </c>
      <c r="L44" s="56">
        <v>0</v>
      </c>
      <c r="M44" s="56">
        <v>0</v>
      </c>
      <c r="N44" s="56">
        <v>47482239.21</v>
      </c>
      <c r="O44" s="56">
        <v>-47482239.21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7903.8</v>
      </c>
      <c r="K45" s="56">
        <v>-7903.8</v>
      </c>
      <c r="L45" s="56">
        <v>0</v>
      </c>
      <c r="M45" s="56">
        <v>0</v>
      </c>
      <c r="N45" s="56">
        <v>9671902.39</v>
      </c>
      <c r="O45" s="56">
        <v>-9671902.39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1039343.33</v>
      </c>
      <c r="O46" s="56">
        <v>-1039343.33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0</v>
      </c>
      <c r="I60" s="56">
        <v>0</v>
      </c>
      <c r="J60" s="56">
        <v>0</v>
      </c>
      <c r="K60" s="56">
        <v>0</v>
      </c>
      <c r="L60" s="56">
        <v>76594727.1</v>
      </c>
      <c r="M60" s="56">
        <v>52186233.96</v>
      </c>
      <c r="N60" s="56">
        <v>34135761.94</v>
      </c>
      <c r="O60" s="56">
        <v>94645199.12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0</v>
      </c>
      <c r="I61" s="56">
        <v>0</v>
      </c>
      <c r="J61" s="56">
        <v>0</v>
      </c>
      <c r="K61" s="56">
        <v>0</v>
      </c>
      <c r="L61" s="56">
        <v>34029353</v>
      </c>
      <c r="M61" s="56">
        <v>106408.94</v>
      </c>
      <c r="N61" s="56">
        <v>0</v>
      </c>
      <c r="O61" s="56">
        <v>34135761.94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0</v>
      </c>
      <c r="I62" s="56">
        <v>0</v>
      </c>
      <c r="J62" s="56">
        <v>0</v>
      </c>
      <c r="K62" s="56">
        <v>0</v>
      </c>
      <c r="L62" s="56">
        <v>-110624080.1</v>
      </c>
      <c r="M62" s="56">
        <v>0</v>
      </c>
      <c r="N62" s="56">
        <v>18156880.96</v>
      </c>
      <c r="O62" s="56">
        <v>-128780961.06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0</v>
      </c>
      <c r="I63" s="56">
        <v>0</v>
      </c>
      <c r="J63" s="56">
        <v>0</v>
      </c>
      <c r="K63" s="56">
        <v>0</v>
      </c>
      <c r="L63" s="56">
        <v>72000000</v>
      </c>
      <c r="M63" s="56">
        <v>330300000</v>
      </c>
      <c r="N63" s="56">
        <v>330300000</v>
      </c>
      <c r="O63" s="56">
        <v>72000000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530000000</v>
      </c>
      <c r="N64" s="56">
        <v>500000000</v>
      </c>
      <c r="O64" s="56">
        <v>30000000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0</v>
      </c>
      <c r="I65" s="56">
        <v>97150000</v>
      </c>
      <c r="J65" s="56">
        <v>145150000</v>
      </c>
      <c r="K65" s="56">
        <v>-48000000</v>
      </c>
      <c r="L65" s="56">
        <v>39750000</v>
      </c>
      <c r="M65" s="56">
        <v>438200000</v>
      </c>
      <c r="N65" s="56">
        <v>429950000</v>
      </c>
      <c r="O65" s="56">
        <v>48000000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0</v>
      </c>
      <c r="I66" s="56">
        <v>30000000</v>
      </c>
      <c r="J66" s="56">
        <v>51850000</v>
      </c>
      <c r="K66" s="56">
        <v>-21850000</v>
      </c>
      <c r="L66" s="56">
        <v>0</v>
      </c>
      <c r="M66" s="56">
        <v>289950000</v>
      </c>
      <c r="N66" s="56">
        <v>259950000</v>
      </c>
      <c r="O66" s="56">
        <v>30000000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0</v>
      </c>
      <c r="I67" s="56">
        <v>12950000</v>
      </c>
      <c r="J67" s="56">
        <v>12950000</v>
      </c>
      <c r="K67" s="56">
        <v>0</v>
      </c>
      <c r="L67" s="56">
        <v>42000000</v>
      </c>
      <c r="M67" s="56">
        <v>15050000</v>
      </c>
      <c r="N67" s="56">
        <v>15050000</v>
      </c>
      <c r="O67" s="56">
        <v>42000000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0</v>
      </c>
      <c r="I68" s="56">
        <v>98100000</v>
      </c>
      <c r="J68" s="56">
        <v>138050000</v>
      </c>
      <c r="K68" s="56">
        <v>-39950000</v>
      </c>
      <c r="L68" s="56">
        <v>0</v>
      </c>
      <c r="M68" s="56">
        <v>528500000</v>
      </c>
      <c r="N68" s="56">
        <v>488550000</v>
      </c>
      <c r="O68" s="56">
        <v>39950000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330300000</v>
      </c>
      <c r="N69" s="56">
        <v>330300000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0</v>
      </c>
      <c r="I70" s="56">
        <v>0</v>
      </c>
      <c r="J70" s="56">
        <v>0</v>
      </c>
      <c r="K70" s="56">
        <v>0</v>
      </c>
      <c r="L70" s="56">
        <v>30000000</v>
      </c>
      <c r="M70" s="56">
        <v>500000000</v>
      </c>
      <c r="N70" s="56">
        <v>530000000</v>
      </c>
      <c r="O70" s="56">
        <v>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0</v>
      </c>
      <c r="I71" s="56">
        <v>145150000</v>
      </c>
      <c r="J71" s="56">
        <v>97150000</v>
      </c>
      <c r="K71" s="56">
        <v>48000000</v>
      </c>
      <c r="L71" s="56">
        <v>8250000</v>
      </c>
      <c r="M71" s="56">
        <v>429950000</v>
      </c>
      <c r="N71" s="56">
        <v>438200000</v>
      </c>
      <c r="O71" s="56">
        <v>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0</v>
      </c>
      <c r="I72" s="56">
        <v>51850000</v>
      </c>
      <c r="J72" s="56">
        <v>30000000</v>
      </c>
      <c r="K72" s="56">
        <v>21850000</v>
      </c>
      <c r="L72" s="56">
        <v>30000000</v>
      </c>
      <c r="M72" s="56">
        <v>259950000</v>
      </c>
      <c r="N72" s="56">
        <v>289950000</v>
      </c>
      <c r="O72" s="56">
        <v>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0</v>
      </c>
      <c r="I73" s="56">
        <v>12950000</v>
      </c>
      <c r="J73" s="56">
        <v>12950000</v>
      </c>
      <c r="K73" s="56">
        <v>0</v>
      </c>
      <c r="L73" s="56">
        <v>0</v>
      </c>
      <c r="M73" s="56">
        <v>15050000</v>
      </c>
      <c r="N73" s="56">
        <v>15050000</v>
      </c>
      <c r="O73" s="56">
        <v>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0</v>
      </c>
      <c r="I74" s="56">
        <v>138050000</v>
      </c>
      <c r="J74" s="56">
        <v>98100000</v>
      </c>
      <c r="K74" s="56">
        <v>39950000</v>
      </c>
      <c r="L74" s="56">
        <v>54950000</v>
      </c>
      <c r="M74" s="56">
        <v>488550000</v>
      </c>
      <c r="N74" s="56">
        <v>528500000</v>
      </c>
      <c r="O74" s="56">
        <v>15000000</v>
      </c>
      <c r="P74" s="1">
        <v>0</v>
      </c>
    </row>
    <row r="75" spans="1:16" ht="12.75">
      <c r="A75" t="s">
        <v>229</v>
      </c>
      <c r="B75" t="s">
        <v>230</v>
      </c>
      <c r="C75" t="s">
        <v>381</v>
      </c>
      <c r="D75" t="s">
        <v>410</v>
      </c>
      <c r="E75" t="s">
        <v>411</v>
      </c>
      <c r="F75" t="s">
        <v>411</v>
      </c>
      <c r="G75" t="s">
        <v>412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1">
        <v>0</v>
      </c>
    </row>
    <row r="76" spans="1:16" ht="12.75">
      <c r="A76" t="s">
        <v>229</v>
      </c>
      <c r="B76" t="s">
        <v>230</v>
      </c>
      <c r="C76" t="s">
        <v>381</v>
      </c>
      <c r="D76" t="s">
        <v>413</v>
      </c>
      <c r="E76" t="s">
        <v>414</v>
      </c>
      <c r="F76" t="s">
        <v>414</v>
      </c>
      <c r="G76" t="s">
        <v>415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416</v>
      </c>
      <c r="E77" t="s">
        <v>417</v>
      </c>
      <c r="F77" t="s">
        <v>418</v>
      </c>
      <c r="G77" t="s">
        <v>419</v>
      </c>
      <c r="H77" s="56">
        <v>0</v>
      </c>
      <c r="I77" s="56">
        <v>0</v>
      </c>
      <c r="J77" s="56">
        <v>0</v>
      </c>
      <c r="K77" s="56">
        <v>0</v>
      </c>
      <c r="L77" s="56">
        <v>-72000000</v>
      </c>
      <c r="M77" s="56">
        <v>0</v>
      </c>
      <c r="N77" s="56">
        <v>0</v>
      </c>
      <c r="O77" s="56">
        <v>-72000000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416</v>
      </c>
      <c r="E78" t="s">
        <v>417</v>
      </c>
      <c r="F78" t="s">
        <v>420</v>
      </c>
      <c r="G78" t="s">
        <v>421</v>
      </c>
      <c r="H78" s="56">
        <v>0</v>
      </c>
      <c r="I78" s="56">
        <v>0</v>
      </c>
      <c r="J78" s="56">
        <v>0</v>
      </c>
      <c r="K78" s="56">
        <v>0</v>
      </c>
      <c r="L78" s="56">
        <v>-30000000</v>
      </c>
      <c r="M78" s="56">
        <v>0</v>
      </c>
      <c r="N78" s="56">
        <v>0</v>
      </c>
      <c r="O78" s="56">
        <v>-30000000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416</v>
      </c>
      <c r="E79" t="s">
        <v>417</v>
      </c>
      <c r="F79" t="s">
        <v>422</v>
      </c>
      <c r="G79" t="s">
        <v>423</v>
      </c>
      <c r="H79" s="56">
        <v>0</v>
      </c>
      <c r="I79" s="56">
        <v>0</v>
      </c>
      <c r="J79" s="56">
        <v>0</v>
      </c>
      <c r="K79" s="56">
        <v>0</v>
      </c>
      <c r="L79" s="56">
        <v>-48000000</v>
      </c>
      <c r="M79" s="56">
        <v>0</v>
      </c>
      <c r="N79" s="56">
        <v>0</v>
      </c>
      <c r="O79" s="56">
        <v>-48000000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416</v>
      </c>
      <c r="E80" t="s">
        <v>417</v>
      </c>
      <c r="F80" t="s">
        <v>424</v>
      </c>
      <c r="G80" t="s">
        <v>425</v>
      </c>
      <c r="H80" s="56">
        <v>0</v>
      </c>
      <c r="I80" s="56">
        <v>0</v>
      </c>
      <c r="J80" s="56">
        <v>0</v>
      </c>
      <c r="K80" s="56">
        <v>0</v>
      </c>
      <c r="L80" s="56">
        <v>-30000000</v>
      </c>
      <c r="M80" s="56">
        <v>0</v>
      </c>
      <c r="N80" s="56">
        <v>0</v>
      </c>
      <c r="O80" s="56">
        <v>-30000000</v>
      </c>
      <c r="P80" s="1">
        <v>0</v>
      </c>
    </row>
    <row r="81" spans="1:16" ht="12.75">
      <c r="A81" t="s">
        <v>235</v>
      </c>
      <c r="B81" t="s">
        <v>230</v>
      </c>
      <c r="C81" t="s">
        <v>381</v>
      </c>
      <c r="D81" t="s">
        <v>416</v>
      </c>
      <c r="E81" t="s">
        <v>417</v>
      </c>
      <c r="F81" t="s">
        <v>426</v>
      </c>
      <c r="G81" t="s">
        <v>427</v>
      </c>
      <c r="H81" s="56">
        <v>0</v>
      </c>
      <c r="I81" s="56">
        <v>0</v>
      </c>
      <c r="J81" s="56">
        <v>0</v>
      </c>
      <c r="K81" s="56">
        <v>0</v>
      </c>
      <c r="L81" s="56">
        <v>-42000000</v>
      </c>
      <c r="M81" s="56">
        <v>0</v>
      </c>
      <c r="N81" s="56">
        <v>0</v>
      </c>
      <c r="O81" s="56">
        <v>-42000000</v>
      </c>
      <c r="P81" s="1">
        <v>0</v>
      </c>
    </row>
    <row r="82" spans="1:16" ht="12.75">
      <c r="A82" t="s">
        <v>235</v>
      </c>
      <c r="B82" t="s">
        <v>230</v>
      </c>
      <c r="C82" t="s">
        <v>381</v>
      </c>
      <c r="D82" t="s">
        <v>416</v>
      </c>
      <c r="E82" t="s">
        <v>417</v>
      </c>
      <c r="F82" t="s">
        <v>428</v>
      </c>
      <c r="G82" t="s">
        <v>429</v>
      </c>
      <c r="H82" s="56">
        <v>0</v>
      </c>
      <c r="I82" s="56">
        <v>0</v>
      </c>
      <c r="J82" s="56">
        <v>0</v>
      </c>
      <c r="K82" s="56">
        <v>0</v>
      </c>
      <c r="L82" s="56">
        <v>-54950000</v>
      </c>
      <c r="M82" s="56">
        <v>0</v>
      </c>
      <c r="N82" s="56">
        <v>0</v>
      </c>
      <c r="O82" s="56">
        <v>-54950000</v>
      </c>
      <c r="P82" s="1">
        <v>0</v>
      </c>
    </row>
    <row r="83" spans="1:16" ht="12.75">
      <c r="A83" t="s">
        <v>235</v>
      </c>
      <c r="B83" t="s">
        <v>230</v>
      </c>
      <c r="C83" t="s">
        <v>381</v>
      </c>
      <c r="D83" t="s">
        <v>430</v>
      </c>
      <c r="E83" t="s">
        <v>431</v>
      </c>
      <c r="F83" t="s">
        <v>431</v>
      </c>
      <c r="G83" t="s">
        <v>432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1">
        <v>0</v>
      </c>
    </row>
    <row r="84" spans="1:16" ht="12.75">
      <c r="A84" t="s">
        <v>229</v>
      </c>
      <c r="B84" t="s">
        <v>230</v>
      </c>
      <c r="C84" t="s">
        <v>433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229</v>
      </c>
      <c r="B85" t="s">
        <v>230</v>
      </c>
      <c r="C85" t="s">
        <v>433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229</v>
      </c>
      <c r="B86" t="s">
        <v>230</v>
      </c>
      <c r="C86" t="s">
        <v>433</v>
      </c>
      <c r="D86" t="s">
        <v>440</v>
      </c>
      <c r="E86" t="s">
        <v>441</v>
      </c>
      <c r="F86" t="s">
        <v>441</v>
      </c>
      <c r="G86" t="s">
        <v>442</v>
      </c>
      <c r="H86" s="56">
        <v>0</v>
      </c>
      <c r="I86" s="56">
        <v>0</v>
      </c>
      <c r="J86" s="56">
        <v>0</v>
      </c>
      <c r="K86" s="56">
        <v>0</v>
      </c>
      <c r="L86" s="56">
        <v>421814833.32</v>
      </c>
      <c r="M86" s="56">
        <v>0</v>
      </c>
      <c r="N86" s="56">
        <v>33151566.67</v>
      </c>
      <c r="O86" s="56">
        <v>388663266.65</v>
      </c>
      <c r="P86" s="1">
        <v>0</v>
      </c>
    </row>
    <row r="87" spans="1:16" ht="12.75">
      <c r="A87" t="s">
        <v>235</v>
      </c>
      <c r="B87" t="s">
        <v>230</v>
      </c>
      <c r="C87" t="s">
        <v>433</v>
      </c>
      <c r="D87" t="s">
        <v>443</v>
      </c>
      <c r="E87" t="s">
        <v>444</v>
      </c>
      <c r="F87" t="s">
        <v>444</v>
      </c>
      <c r="G87" t="s">
        <v>445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1">
        <v>0</v>
      </c>
    </row>
    <row r="88" spans="1:16" ht="12.75">
      <c r="A88" t="s">
        <v>235</v>
      </c>
      <c r="B88" t="s">
        <v>230</v>
      </c>
      <c r="C88" t="s">
        <v>433</v>
      </c>
      <c r="D88" t="s">
        <v>446</v>
      </c>
      <c r="E88" t="s">
        <v>447</v>
      </c>
      <c r="F88" t="s">
        <v>447</v>
      </c>
      <c r="G88" t="s">
        <v>448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1">
        <v>0</v>
      </c>
    </row>
    <row r="89" spans="1:16" ht="12.75">
      <c r="A89" t="s">
        <v>235</v>
      </c>
      <c r="B89" t="s">
        <v>230</v>
      </c>
      <c r="C89" t="s">
        <v>433</v>
      </c>
      <c r="D89" t="s">
        <v>449</v>
      </c>
      <c r="E89" t="s">
        <v>450</v>
      </c>
      <c r="F89" t="s">
        <v>450</v>
      </c>
      <c r="G89" t="s">
        <v>451</v>
      </c>
      <c r="H89" s="56">
        <v>0</v>
      </c>
      <c r="I89" s="56">
        <v>0</v>
      </c>
      <c r="J89" s="56">
        <v>0</v>
      </c>
      <c r="K89" s="56">
        <v>0</v>
      </c>
      <c r="L89" s="56">
        <v>-421814833.32</v>
      </c>
      <c r="M89" s="56">
        <v>33151566.67</v>
      </c>
      <c r="N89" s="56">
        <v>0</v>
      </c>
      <c r="O89" s="56">
        <v>-388663266.65</v>
      </c>
      <c r="P89" s="1">
        <v>0</v>
      </c>
    </row>
    <row r="90" spans="1:16" ht="12.75">
      <c r="A90" t="s">
        <v>229</v>
      </c>
      <c r="B90" t="s">
        <v>230</v>
      </c>
      <c r="C90" t="s">
        <v>452</v>
      </c>
      <c r="D90" t="s">
        <v>453</v>
      </c>
      <c r="E90" t="s">
        <v>454</v>
      </c>
      <c r="F90" t="s">
        <v>455</v>
      </c>
      <c r="G90" t="s">
        <v>456</v>
      </c>
      <c r="H90" s="56">
        <v>0</v>
      </c>
      <c r="I90" s="56">
        <v>0</v>
      </c>
      <c r="J90" s="56">
        <v>0</v>
      </c>
      <c r="K90" s="56">
        <v>0</v>
      </c>
      <c r="L90" s="56">
        <v>18387.06</v>
      </c>
      <c r="M90" s="56">
        <v>0</v>
      </c>
      <c r="N90" s="56">
        <v>0</v>
      </c>
      <c r="O90" s="56">
        <v>18387.06</v>
      </c>
      <c r="P90" s="1">
        <v>0</v>
      </c>
    </row>
    <row r="91" spans="1:16" ht="12.75">
      <c r="A91" t="s">
        <v>229</v>
      </c>
      <c r="B91" t="s">
        <v>230</v>
      </c>
      <c r="C91" t="s">
        <v>452</v>
      </c>
      <c r="D91" t="s">
        <v>453</v>
      </c>
      <c r="E91" t="s">
        <v>454</v>
      </c>
      <c r="F91" t="s">
        <v>457</v>
      </c>
      <c r="G91" t="s">
        <v>458</v>
      </c>
      <c r="H91" s="56">
        <v>0</v>
      </c>
      <c r="I91" s="56">
        <v>0</v>
      </c>
      <c r="J91" s="56">
        <v>74027.72</v>
      </c>
      <c r="K91" s="56">
        <v>-74027.72</v>
      </c>
      <c r="L91" s="56">
        <v>71570113.94</v>
      </c>
      <c r="M91" s="56">
        <v>1469909.41</v>
      </c>
      <c r="N91" s="56">
        <v>362401.87</v>
      </c>
      <c r="O91" s="56">
        <v>72677621.48</v>
      </c>
      <c r="P91" s="1">
        <v>0</v>
      </c>
    </row>
    <row r="92" spans="1:16" ht="12.75">
      <c r="A92" t="s">
        <v>229</v>
      </c>
      <c r="B92" t="s">
        <v>230</v>
      </c>
      <c r="C92" t="s">
        <v>452</v>
      </c>
      <c r="D92" t="s">
        <v>453</v>
      </c>
      <c r="E92" t="s">
        <v>454</v>
      </c>
      <c r="F92" t="s">
        <v>459</v>
      </c>
      <c r="G92" t="s">
        <v>460</v>
      </c>
      <c r="H92" s="56">
        <v>0</v>
      </c>
      <c r="I92" s="56">
        <v>0</v>
      </c>
      <c r="J92" s="56">
        <v>0</v>
      </c>
      <c r="K92" s="56">
        <v>0</v>
      </c>
      <c r="L92" s="56">
        <v>2169.21</v>
      </c>
      <c r="M92" s="56">
        <v>12947.82</v>
      </c>
      <c r="N92" s="56">
        <v>0</v>
      </c>
      <c r="O92" s="56">
        <v>15117.03</v>
      </c>
      <c r="P92" s="1">
        <v>0</v>
      </c>
    </row>
    <row r="93" spans="1:16" ht="12.75">
      <c r="A93" t="s">
        <v>229</v>
      </c>
      <c r="B93" t="s">
        <v>230</v>
      </c>
      <c r="C93" t="s">
        <v>452</v>
      </c>
      <c r="D93" t="s">
        <v>453</v>
      </c>
      <c r="E93" t="s">
        <v>454</v>
      </c>
      <c r="F93" t="s">
        <v>461</v>
      </c>
      <c r="G93" t="s">
        <v>462</v>
      </c>
      <c r="H93" s="56">
        <v>0</v>
      </c>
      <c r="I93" s="56">
        <v>1698136.78</v>
      </c>
      <c r="J93" s="56">
        <v>225712.01</v>
      </c>
      <c r="K93" s="56">
        <v>1472424.77</v>
      </c>
      <c r="L93" s="56">
        <v>50305076.08</v>
      </c>
      <c r="M93" s="56">
        <v>10267130.2</v>
      </c>
      <c r="N93" s="56">
        <v>5553706.46</v>
      </c>
      <c r="O93" s="56">
        <v>55018499.82</v>
      </c>
      <c r="P93" s="1">
        <v>0</v>
      </c>
    </row>
    <row r="94" spans="1:16" ht="12.75">
      <c r="A94" t="s">
        <v>229</v>
      </c>
      <c r="B94" t="s">
        <v>230</v>
      </c>
      <c r="C94" t="s">
        <v>452</v>
      </c>
      <c r="D94" t="s">
        <v>453</v>
      </c>
      <c r="E94" t="s">
        <v>454</v>
      </c>
      <c r="F94" t="s">
        <v>463</v>
      </c>
      <c r="G94" t="s">
        <v>464</v>
      </c>
      <c r="H94" s="56">
        <v>0</v>
      </c>
      <c r="I94" s="56">
        <v>0</v>
      </c>
      <c r="J94" s="56">
        <v>60101.21</v>
      </c>
      <c r="K94" s="56">
        <v>-60101.21</v>
      </c>
      <c r="L94" s="56">
        <v>7258212.78</v>
      </c>
      <c r="M94" s="56">
        <v>60000</v>
      </c>
      <c r="N94" s="56">
        <v>538050.61</v>
      </c>
      <c r="O94" s="56">
        <v>6780162.17</v>
      </c>
      <c r="P94" s="1">
        <v>0</v>
      </c>
    </row>
    <row r="95" spans="1:16" ht="12.75">
      <c r="A95" t="s">
        <v>229</v>
      </c>
      <c r="B95" t="s">
        <v>230</v>
      </c>
      <c r="C95" t="s">
        <v>452</v>
      </c>
      <c r="D95" t="s">
        <v>453</v>
      </c>
      <c r="E95" t="s">
        <v>454</v>
      </c>
      <c r="F95" t="s">
        <v>465</v>
      </c>
      <c r="G95" t="s">
        <v>466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1">
        <v>0</v>
      </c>
    </row>
    <row r="96" spans="1:16" ht="12.75">
      <c r="A96" t="s">
        <v>229</v>
      </c>
      <c r="B96" t="s">
        <v>230</v>
      </c>
      <c r="C96" t="s">
        <v>452</v>
      </c>
      <c r="D96" t="s">
        <v>453</v>
      </c>
      <c r="E96" t="s">
        <v>454</v>
      </c>
      <c r="F96" t="s">
        <v>467</v>
      </c>
      <c r="G96" t="s">
        <v>468</v>
      </c>
      <c r="H96" s="56">
        <v>0</v>
      </c>
      <c r="I96" s="56">
        <v>137302.18</v>
      </c>
      <c r="J96" s="56">
        <v>18167.84</v>
      </c>
      <c r="K96" s="56">
        <v>119134.34</v>
      </c>
      <c r="L96" s="56">
        <v>1618337.13</v>
      </c>
      <c r="M96" s="56">
        <v>394677.33</v>
      </c>
      <c r="N96" s="56">
        <v>182935.45</v>
      </c>
      <c r="O96" s="56">
        <v>1830079.01</v>
      </c>
      <c r="P96" s="1">
        <v>0</v>
      </c>
    </row>
    <row r="97" spans="1:16" ht="12.75">
      <c r="A97" t="s">
        <v>229</v>
      </c>
      <c r="B97" t="s">
        <v>230</v>
      </c>
      <c r="C97" t="s">
        <v>452</v>
      </c>
      <c r="D97" t="s">
        <v>453</v>
      </c>
      <c r="E97" t="s">
        <v>454</v>
      </c>
      <c r="F97" t="s">
        <v>469</v>
      </c>
      <c r="G97" t="s">
        <v>470</v>
      </c>
      <c r="H97" s="56">
        <v>0</v>
      </c>
      <c r="I97" s="56">
        <v>0</v>
      </c>
      <c r="J97" s="56">
        <v>142974.88</v>
      </c>
      <c r="K97" s="56">
        <v>-142974.88</v>
      </c>
      <c r="L97" s="56">
        <v>1663240.99</v>
      </c>
      <c r="M97" s="56">
        <v>276531.65</v>
      </c>
      <c r="N97" s="56">
        <v>495275.64</v>
      </c>
      <c r="O97" s="56">
        <v>1444497</v>
      </c>
      <c r="P97" s="1">
        <v>0</v>
      </c>
    </row>
    <row r="98" spans="1:16" ht="12.75">
      <c r="A98" t="s">
        <v>229</v>
      </c>
      <c r="B98" t="s">
        <v>230</v>
      </c>
      <c r="C98" t="s">
        <v>452</v>
      </c>
      <c r="D98" t="s">
        <v>453</v>
      </c>
      <c r="E98" t="s">
        <v>454</v>
      </c>
      <c r="F98" t="s">
        <v>471</v>
      </c>
      <c r="G98" t="s">
        <v>472</v>
      </c>
      <c r="H98" s="56">
        <v>0</v>
      </c>
      <c r="I98" s="56">
        <v>277850.44</v>
      </c>
      <c r="J98" s="56">
        <v>702744.51</v>
      </c>
      <c r="K98" s="56">
        <v>-424894.07</v>
      </c>
      <c r="L98" s="56">
        <v>5989379.77</v>
      </c>
      <c r="M98" s="56">
        <v>3534491.79</v>
      </c>
      <c r="N98" s="56">
        <v>1108565.54</v>
      </c>
      <c r="O98" s="56">
        <v>8415306.02</v>
      </c>
      <c r="P98" s="1">
        <v>0</v>
      </c>
    </row>
    <row r="99" spans="1:16" ht="12.75">
      <c r="A99" t="s">
        <v>229</v>
      </c>
      <c r="B99" t="s">
        <v>230</v>
      </c>
      <c r="C99" t="s">
        <v>452</v>
      </c>
      <c r="D99" t="s">
        <v>453</v>
      </c>
      <c r="E99" t="s">
        <v>454</v>
      </c>
      <c r="F99" t="s">
        <v>473</v>
      </c>
      <c r="G99" t="s">
        <v>474</v>
      </c>
      <c r="H99" s="56">
        <v>0</v>
      </c>
      <c r="I99" s="56">
        <v>0</v>
      </c>
      <c r="J99" s="56">
        <v>0</v>
      </c>
      <c r="K99" s="56">
        <v>0</v>
      </c>
      <c r="L99" s="56">
        <v>265910.96</v>
      </c>
      <c r="M99" s="56">
        <v>0</v>
      </c>
      <c r="N99" s="56">
        <v>0</v>
      </c>
      <c r="O99" s="56">
        <v>265910.96</v>
      </c>
      <c r="P99" s="1">
        <v>0</v>
      </c>
    </row>
    <row r="100" spans="1:16" ht="12.75">
      <c r="A100" t="s">
        <v>229</v>
      </c>
      <c r="B100" t="s">
        <v>230</v>
      </c>
      <c r="C100" t="s">
        <v>452</v>
      </c>
      <c r="D100" t="s">
        <v>453</v>
      </c>
      <c r="E100" t="s">
        <v>454</v>
      </c>
      <c r="F100" t="s">
        <v>475</v>
      </c>
      <c r="G100" t="s">
        <v>476</v>
      </c>
      <c r="H100" s="56">
        <v>0</v>
      </c>
      <c r="I100" s="56">
        <v>0</v>
      </c>
      <c r="J100" s="56">
        <v>0</v>
      </c>
      <c r="K100" s="56">
        <v>0</v>
      </c>
      <c r="L100" s="56">
        <v>20810858.06</v>
      </c>
      <c r="M100" s="56">
        <v>1083998.36</v>
      </c>
      <c r="N100" s="56">
        <v>0</v>
      </c>
      <c r="O100" s="56">
        <v>21894856.42</v>
      </c>
      <c r="P100" s="1">
        <v>0</v>
      </c>
    </row>
    <row r="101" spans="1:16" ht="12.75">
      <c r="A101" t="s">
        <v>229</v>
      </c>
      <c r="B101" t="s">
        <v>230</v>
      </c>
      <c r="C101" t="s">
        <v>452</v>
      </c>
      <c r="D101" t="s">
        <v>453</v>
      </c>
      <c r="E101" t="s">
        <v>454</v>
      </c>
      <c r="F101" t="s">
        <v>477</v>
      </c>
      <c r="G101" t="s">
        <v>478</v>
      </c>
      <c r="H101" s="56">
        <v>0</v>
      </c>
      <c r="I101" s="56">
        <v>0</v>
      </c>
      <c r="J101" s="56">
        <v>2580</v>
      </c>
      <c r="K101" s="56">
        <v>-2580</v>
      </c>
      <c r="L101" s="56">
        <v>84969.97</v>
      </c>
      <c r="M101" s="56">
        <v>61252.98</v>
      </c>
      <c r="N101" s="56">
        <v>30186.57</v>
      </c>
      <c r="O101" s="56">
        <v>116036.38</v>
      </c>
      <c r="P101" s="1">
        <v>0</v>
      </c>
    </row>
    <row r="102" spans="1:16" ht="12.75">
      <c r="A102" t="s">
        <v>229</v>
      </c>
      <c r="B102" t="s">
        <v>230</v>
      </c>
      <c r="C102" t="s">
        <v>452</v>
      </c>
      <c r="D102" t="s">
        <v>453</v>
      </c>
      <c r="E102" t="s">
        <v>454</v>
      </c>
      <c r="F102" t="s">
        <v>479</v>
      </c>
      <c r="G102" t="s">
        <v>480</v>
      </c>
      <c r="H102" s="56">
        <v>0</v>
      </c>
      <c r="I102" s="56">
        <v>0</v>
      </c>
      <c r="J102" s="56">
        <v>45099.6</v>
      </c>
      <c r="K102" s="56">
        <v>-45099.6</v>
      </c>
      <c r="L102" s="56">
        <v>115100.44</v>
      </c>
      <c r="M102" s="56">
        <v>194691.8</v>
      </c>
      <c r="N102" s="56">
        <v>50927.47</v>
      </c>
      <c r="O102" s="56">
        <v>258864.77</v>
      </c>
      <c r="P102" s="1">
        <v>0</v>
      </c>
    </row>
    <row r="103" spans="1:16" ht="12.75">
      <c r="A103" t="s">
        <v>229</v>
      </c>
      <c r="B103" t="s">
        <v>230</v>
      </c>
      <c r="C103" t="s">
        <v>452</v>
      </c>
      <c r="D103" t="s">
        <v>453</v>
      </c>
      <c r="E103" t="s">
        <v>454</v>
      </c>
      <c r="F103" t="s">
        <v>481</v>
      </c>
      <c r="G103" t="s">
        <v>482</v>
      </c>
      <c r="H103" s="56">
        <v>0</v>
      </c>
      <c r="I103" s="56">
        <v>0</v>
      </c>
      <c r="J103" s="56">
        <v>6587.85</v>
      </c>
      <c r="K103" s="56">
        <v>-6587.85</v>
      </c>
      <c r="L103" s="56">
        <v>597892.31</v>
      </c>
      <c r="M103" s="56">
        <v>178373.64</v>
      </c>
      <c r="N103" s="56">
        <v>546617.13</v>
      </c>
      <c r="O103" s="56">
        <v>229648.82</v>
      </c>
      <c r="P103" s="1">
        <v>0</v>
      </c>
    </row>
    <row r="104" spans="1:16" ht="12.75">
      <c r="A104" t="s">
        <v>229</v>
      </c>
      <c r="B104" t="s">
        <v>230</v>
      </c>
      <c r="C104" t="s">
        <v>452</v>
      </c>
      <c r="D104" t="s">
        <v>453</v>
      </c>
      <c r="E104" t="s">
        <v>454</v>
      </c>
      <c r="F104" t="s">
        <v>483</v>
      </c>
      <c r="G104" t="s">
        <v>484</v>
      </c>
      <c r="H104" s="56">
        <v>0</v>
      </c>
      <c r="I104" s="56">
        <v>190297.02</v>
      </c>
      <c r="J104" s="56">
        <v>10394.57</v>
      </c>
      <c r="K104" s="56">
        <v>179902.45</v>
      </c>
      <c r="L104" s="56">
        <v>230604.99</v>
      </c>
      <c r="M104" s="56">
        <v>288526.98</v>
      </c>
      <c r="N104" s="56">
        <v>75318.42</v>
      </c>
      <c r="O104" s="56">
        <v>443813.55</v>
      </c>
      <c r="P104" s="1">
        <v>0</v>
      </c>
    </row>
    <row r="105" spans="1:16" ht="12.75">
      <c r="A105" t="s">
        <v>229</v>
      </c>
      <c r="B105" t="s">
        <v>230</v>
      </c>
      <c r="C105" t="s">
        <v>452</v>
      </c>
      <c r="D105" t="s">
        <v>453</v>
      </c>
      <c r="E105" t="s">
        <v>454</v>
      </c>
      <c r="F105" t="s">
        <v>485</v>
      </c>
      <c r="G105" t="s">
        <v>486</v>
      </c>
      <c r="H105" s="56">
        <v>0</v>
      </c>
      <c r="I105" s="56">
        <v>0</v>
      </c>
      <c r="J105" s="56">
        <v>5027.15</v>
      </c>
      <c r="K105" s="56">
        <v>-5027.15</v>
      </c>
      <c r="L105" s="56">
        <v>108758.54</v>
      </c>
      <c r="M105" s="56">
        <v>4113.55</v>
      </c>
      <c r="N105" s="56">
        <v>46244.59</v>
      </c>
      <c r="O105" s="56">
        <v>66627.5</v>
      </c>
      <c r="P105" s="1">
        <v>0</v>
      </c>
    </row>
    <row r="106" spans="1:16" ht="12.75">
      <c r="A106" t="s">
        <v>229</v>
      </c>
      <c r="B106" t="s">
        <v>230</v>
      </c>
      <c r="C106" t="s">
        <v>452</v>
      </c>
      <c r="D106" t="s">
        <v>453</v>
      </c>
      <c r="E106" t="s">
        <v>454</v>
      </c>
      <c r="F106" t="s">
        <v>487</v>
      </c>
      <c r="G106" t="s">
        <v>488</v>
      </c>
      <c r="H106" s="56">
        <v>0</v>
      </c>
      <c r="I106" s="56">
        <v>15742</v>
      </c>
      <c r="J106" s="56">
        <v>0</v>
      </c>
      <c r="K106" s="56">
        <v>15742</v>
      </c>
      <c r="L106" s="56">
        <v>913227.26</v>
      </c>
      <c r="M106" s="56">
        <v>314142.04</v>
      </c>
      <c r="N106" s="56">
        <v>641349</v>
      </c>
      <c r="O106" s="56">
        <v>586020.3</v>
      </c>
      <c r="P106" s="1">
        <v>0</v>
      </c>
    </row>
    <row r="107" spans="1:16" ht="12.75">
      <c r="A107" t="s">
        <v>229</v>
      </c>
      <c r="B107" t="s">
        <v>230</v>
      </c>
      <c r="C107" t="s">
        <v>452</v>
      </c>
      <c r="D107" t="s">
        <v>453</v>
      </c>
      <c r="E107" t="s">
        <v>454</v>
      </c>
      <c r="F107" t="s">
        <v>489</v>
      </c>
      <c r="G107" t="s">
        <v>490</v>
      </c>
      <c r="H107" s="56">
        <v>0</v>
      </c>
      <c r="I107" s="56">
        <v>0</v>
      </c>
      <c r="J107" s="56">
        <v>0</v>
      </c>
      <c r="K107" s="56">
        <v>0</v>
      </c>
      <c r="L107" s="56">
        <v>49627.85</v>
      </c>
      <c r="M107" s="56">
        <v>0</v>
      </c>
      <c r="N107" s="56">
        <v>3980</v>
      </c>
      <c r="O107" s="56">
        <v>45647.85</v>
      </c>
      <c r="P107" s="1">
        <v>0</v>
      </c>
    </row>
    <row r="108" spans="1:16" ht="12.75">
      <c r="A108" t="s">
        <v>229</v>
      </c>
      <c r="B108" t="s">
        <v>230</v>
      </c>
      <c r="C108" t="s">
        <v>452</v>
      </c>
      <c r="D108" t="s">
        <v>453</v>
      </c>
      <c r="E108" t="s">
        <v>454</v>
      </c>
      <c r="F108" t="s">
        <v>491</v>
      </c>
      <c r="G108" t="s">
        <v>492</v>
      </c>
      <c r="H108" s="56">
        <v>0</v>
      </c>
      <c r="I108" s="56">
        <v>0</v>
      </c>
      <c r="J108" s="56">
        <v>98252</v>
      </c>
      <c r="K108" s="56">
        <v>-98252</v>
      </c>
      <c r="L108" s="56">
        <v>335781.39</v>
      </c>
      <c r="M108" s="56">
        <v>2087.98</v>
      </c>
      <c r="N108" s="56">
        <v>136711.2</v>
      </c>
      <c r="O108" s="56">
        <v>201158.17</v>
      </c>
      <c r="P108" s="1">
        <v>0</v>
      </c>
    </row>
    <row r="109" spans="1:16" ht="12.75">
      <c r="A109" t="s">
        <v>229</v>
      </c>
      <c r="B109" t="s">
        <v>230</v>
      </c>
      <c r="C109" t="s">
        <v>452</v>
      </c>
      <c r="D109" t="s">
        <v>453</v>
      </c>
      <c r="E109" t="s">
        <v>454</v>
      </c>
      <c r="F109" t="s">
        <v>493</v>
      </c>
      <c r="G109" t="s">
        <v>494</v>
      </c>
      <c r="H109" s="56">
        <v>0</v>
      </c>
      <c r="I109" s="56">
        <v>61316.24</v>
      </c>
      <c r="J109" s="56">
        <v>20299.27</v>
      </c>
      <c r="K109" s="56">
        <v>41016.97</v>
      </c>
      <c r="L109" s="56">
        <v>673361.85</v>
      </c>
      <c r="M109" s="56">
        <v>163543.72</v>
      </c>
      <c r="N109" s="56">
        <v>459648.04</v>
      </c>
      <c r="O109" s="56">
        <v>377257.53</v>
      </c>
      <c r="P109" s="1">
        <v>0</v>
      </c>
    </row>
    <row r="110" spans="1:16" ht="12.75">
      <c r="A110" t="s">
        <v>229</v>
      </c>
      <c r="B110" t="s">
        <v>230</v>
      </c>
      <c r="C110" t="s">
        <v>452</v>
      </c>
      <c r="D110" t="s">
        <v>453</v>
      </c>
      <c r="E110" t="s">
        <v>454</v>
      </c>
      <c r="F110" t="s">
        <v>495</v>
      </c>
      <c r="G110" t="s">
        <v>496</v>
      </c>
      <c r="H110" s="56">
        <v>0</v>
      </c>
      <c r="I110" s="56">
        <v>755627.67</v>
      </c>
      <c r="J110" s="56">
        <v>251598.91</v>
      </c>
      <c r="K110" s="56">
        <v>504028.76</v>
      </c>
      <c r="L110" s="56">
        <v>6413772.72</v>
      </c>
      <c r="M110" s="56">
        <v>2025393.57</v>
      </c>
      <c r="N110" s="56">
        <v>628677.54</v>
      </c>
      <c r="O110" s="56">
        <v>7810488.75</v>
      </c>
      <c r="P110" s="1">
        <v>0</v>
      </c>
    </row>
    <row r="111" spans="1:16" ht="12.75">
      <c r="A111" t="s">
        <v>229</v>
      </c>
      <c r="B111" t="s">
        <v>230</v>
      </c>
      <c r="C111" t="s">
        <v>452</v>
      </c>
      <c r="D111" t="s">
        <v>453</v>
      </c>
      <c r="E111" t="s">
        <v>454</v>
      </c>
      <c r="F111" t="s">
        <v>497</v>
      </c>
      <c r="G111" t="s">
        <v>498</v>
      </c>
      <c r="H111" s="56">
        <v>0</v>
      </c>
      <c r="I111" s="56">
        <v>67236.17</v>
      </c>
      <c r="J111" s="56">
        <v>0</v>
      </c>
      <c r="K111" s="56">
        <v>67236.17</v>
      </c>
      <c r="L111" s="56">
        <v>66357.29</v>
      </c>
      <c r="M111" s="56">
        <v>1049.99</v>
      </c>
      <c r="N111" s="56">
        <v>37086.99</v>
      </c>
      <c r="O111" s="56">
        <v>30320.29</v>
      </c>
      <c r="P111" s="1">
        <v>0</v>
      </c>
    </row>
    <row r="112" spans="1:16" ht="12.75">
      <c r="A112" t="s">
        <v>229</v>
      </c>
      <c r="B112" t="s">
        <v>230</v>
      </c>
      <c r="C112" t="s">
        <v>452</v>
      </c>
      <c r="D112" t="s">
        <v>453</v>
      </c>
      <c r="E112" t="s">
        <v>454</v>
      </c>
      <c r="F112" t="s">
        <v>499</v>
      </c>
      <c r="G112" t="s">
        <v>500</v>
      </c>
      <c r="H112" s="56">
        <v>0</v>
      </c>
      <c r="I112" s="56">
        <v>0</v>
      </c>
      <c r="J112" s="56">
        <v>0</v>
      </c>
      <c r="K112" s="56">
        <v>0</v>
      </c>
      <c r="L112" s="56">
        <v>2980</v>
      </c>
      <c r="M112" s="56">
        <v>0</v>
      </c>
      <c r="N112" s="56">
        <v>0</v>
      </c>
      <c r="O112" s="56">
        <v>2980</v>
      </c>
      <c r="P112" s="1">
        <v>0</v>
      </c>
    </row>
    <row r="113" spans="1:16" ht="12.75">
      <c r="A113" t="s">
        <v>229</v>
      </c>
      <c r="B113" t="s">
        <v>230</v>
      </c>
      <c r="C113" t="s">
        <v>452</v>
      </c>
      <c r="D113" t="s">
        <v>453</v>
      </c>
      <c r="E113" t="s">
        <v>454</v>
      </c>
      <c r="F113" t="s">
        <v>501</v>
      </c>
      <c r="G113" t="s">
        <v>502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452</v>
      </c>
      <c r="D114" t="s">
        <v>453</v>
      </c>
      <c r="E114" t="s">
        <v>454</v>
      </c>
      <c r="F114" t="s">
        <v>503</v>
      </c>
      <c r="G114" t="s">
        <v>504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452</v>
      </c>
      <c r="D115" t="s">
        <v>453</v>
      </c>
      <c r="E115" t="s">
        <v>454</v>
      </c>
      <c r="F115" t="s">
        <v>505</v>
      </c>
      <c r="G115" t="s">
        <v>506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452</v>
      </c>
      <c r="D116" t="s">
        <v>453</v>
      </c>
      <c r="E116" t="s">
        <v>454</v>
      </c>
      <c r="F116" t="s">
        <v>507</v>
      </c>
      <c r="G116" t="s">
        <v>508</v>
      </c>
      <c r="H116" s="56">
        <v>0</v>
      </c>
      <c r="I116" s="56">
        <v>0</v>
      </c>
      <c r="J116" s="56">
        <v>0</v>
      </c>
      <c r="K116" s="56">
        <v>0</v>
      </c>
      <c r="L116" s="56">
        <v>8915</v>
      </c>
      <c r="M116" s="56">
        <v>0</v>
      </c>
      <c r="N116" s="56">
        <v>7025</v>
      </c>
      <c r="O116" s="56">
        <v>1890</v>
      </c>
      <c r="P116" s="1">
        <v>0</v>
      </c>
    </row>
    <row r="117" spans="1:16" ht="12.75">
      <c r="A117" t="s">
        <v>229</v>
      </c>
      <c r="B117" t="s">
        <v>230</v>
      </c>
      <c r="C117" t="s">
        <v>452</v>
      </c>
      <c r="D117" t="s">
        <v>453</v>
      </c>
      <c r="E117" t="s">
        <v>454</v>
      </c>
      <c r="F117" t="s">
        <v>509</v>
      </c>
      <c r="G117" t="s">
        <v>510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1">
        <v>0</v>
      </c>
    </row>
    <row r="118" spans="1:16" ht="12.75">
      <c r="A118" t="s">
        <v>229</v>
      </c>
      <c r="B118" t="s">
        <v>230</v>
      </c>
      <c r="C118" t="s">
        <v>452</v>
      </c>
      <c r="D118" t="s">
        <v>453</v>
      </c>
      <c r="E118" t="s">
        <v>454</v>
      </c>
      <c r="F118" t="s">
        <v>511</v>
      </c>
      <c r="G118" t="s">
        <v>512</v>
      </c>
      <c r="H118" s="56">
        <v>0</v>
      </c>
      <c r="I118" s="56">
        <v>508347.44</v>
      </c>
      <c r="J118" s="56">
        <v>0</v>
      </c>
      <c r="K118" s="56">
        <v>508347.44</v>
      </c>
      <c r="L118" s="56">
        <v>0</v>
      </c>
      <c r="M118" s="56">
        <v>2679014.97</v>
      </c>
      <c r="N118" s="56">
        <v>0</v>
      </c>
      <c r="O118" s="56">
        <v>2679014.97</v>
      </c>
      <c r="P118" s="1">
        <v>0</v>
      </c>
    </row>
    <row r="119" spans="1:16" ht="12.75">
      <c r="A119" t="s">
        <v>229</v>
      </c>
      <c r="B119" t="s">
        <v>230</v>
      </c>
      <c r="C119" t="s">
        <v>452</v>
      </c>
      <c r="D119" t="s">
        <v>453</v>
      </c>
      <c r="E119" t="s">
        <v>454</v>
      </c>
      <c r="F119" t="s">
        <v>513</v>
      </c>
      <c r="G119" t="s">
        <v>514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1">
        <v>0</v>
      </c>
    </row>
    <row r="120" spans="1:16" ht="12.75">
      <c r="A120" t="s">
        <v>229</v>
      </c>
      <c r="B120" t="s">
        <v>230</v>
      </c>
      <c r="C120" t="s">
        <v>452</v>
      </c>
      <c r="D120" t="s">
        <v>453</v>
      </c>
      <c r="E120" t="s">
        <v>454</v>
      </c>
      <c r="F120" t="s">
        <v>515</v>
      </c>
      <c r="G120" t="s">
        <v>516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1">
        <v>0</v>
      </c>
    </row>
    <row r="121" spans="1:16" ht="12.75">
      <c r="A121" t="s">
        <v>229</v>
      </c>
      <c r="B121" t="s">
        <v>230</v>
      </c>
      <c r="C121" t="s">
        <v>452</v>
      </c>
      <c r="D121" t="s">
        <v>453</v>
      </c>
      <c r="E121" t="s">
        <v>454</v>
      </c>
      <c r="F121" t="s">
        <v>517</v>
      </c>
      <c r="G121" t="s">
        <v>518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452</v>
      </c>
      <c r="D122" t="s">
        <v>453</v>
      </c>
      <c r="E122" t="s">
        <v>454</v>
      </c>
      <c r="F122" t="s">
        <v>519</v>
      </c>
      <c r="G122" t="s">
        <v>520</v>
      </c>
      <c r="H122" s="56">
        <v>0</v>
      </c>
      <c r="I122" s="56">
        <v>10928.02</v>
      </c>
      <c r="J122" s="56">
        <v>368101.35</v>
      </c>
      <c r="K122" s="56">
        <v>-357173.33</v>
      </c>
      <c r="L122" s="56">
        <v>17109558.58</v>
      </c>
      <c r="M122" s="56">
        <v>15308090.370000001</v>
      </c>
      <c r="N122" s="56">
        <v>671522.86</v>
      </c>
      <c r="O122" s="56">
        <v>31746126.09</v>
      </c>
      <c r="P122" s="1">
        <v>0</v>
      </c>
    </row>
    <row r="123" spans="1:16" ht="12.75">
      <c r="A123" t="s">
        <v>229</v>
      </c>
      <c r="B123" t="s">
        <v>230</v>
      </c>
      <c r="C123" t="s">
        <v>452</v>
      </c>
      <c r="D123" t="s">
        <v>453</v>
      </c>
      <c r="E123" t="s">
        <v>454</v>
      </c>
      <c r="F123" t="s">
        <v>521</v>
      </c>
      <c r="G123" t="s">
        <v>522</v>
      </c>
      <c r="H123" s="56">
        <v>0</v>
      </c>
      <c r="I123" s="56">
        <v>0</v>
      </c>
      <c r="J123" s="56">
        <v>664772.18</v>
      </c>
      <c r="K123" s="56">
        <v>-664772.18</v>
      </c>
      <c r="L123" s="56">
        <v>4295723.48</v>
      </c>
      <c r="M123" s="56">
        <v>11090.1</v>
      </c>
      <c r="N123" s="56">
        <v>0</v>
      </c>
      <c r="O123" s="56">
        <v>4306813.58</v>
      </c>
      <c r="P123" s="1">
        <v>0</v>
      </c>
    </row>
    <row r="124" spans="1:16" ht="12.75">
      <c r="A124" t="s">
        <v>229</v>
      </c>
      <c r="B124" t="s">
        <v>230</v>
      </c>
      <c r="C124" t="s">
        <v>452</v>
      </c>
      <c r="D124" t="s">
        <v>453</v>
      </c>
      <c r="E124" t="s">
        <v>454</v>
      </c>
      <c r="F124" t="s">
        <v>523</v>
      </c>
      <c r="G124" t="s">
        <v>524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1">
        <v>0</v>
      </c>
    </row>
    <row r="125" spans="1:16" ht="12.75">
      <c r="A125" t="s">
        <v>229</v>
      </c>
      <c r="B125" t="s">
        <v>230</v>
      </c>
      <c r="C125" t="s">
        <v>452</v>
      </c>
      <c r="D125" t="s">
        <v>453</v>
      </c>
      <c r="E125" t="s">
        <v>454</v>
      </c>
      <c r="F125" t="s">
        <v>525</v>
      </c>
      <c r="G125" t="s">
        <v>526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1">
        <v>0</v>
      </c>
    </row>
    <row r="126" spans="1:16" ht="12.75">
      <c r="A126" t="s">
        <v>229</v>
      </c>
      <c r="B126" t="s">
        <v>230</v>
      </c>
      <c r="C126" t="s">
        <v>452</v>
      </c>
      <c r="D126" t="s">
        <v>527</v>
      </c>
      <c r="E126" t="s">
        <v>528</v>
      </c>
      <c r="F126" t="s">
        <v>528</v>
      </c>
      <c r="G126" t="s">
        <v>529</v>
      </c>
      <c r="H126" s="56">
        <v>0</v>
      </c>
      <c r="I126" s="56">
        <v>0</v>
      </c>
      <c r="J126" s="56">
        <v>268953</v>
      </c>
      <c r="K126" s="56">
        <v>-268953</v>
      </c>
      <c r="L126" s="56">
        <v>4332337.34</v>
      </c>
      <c r="M126" s="56">
        <v>668422.77</v>
      </c>
      <c r="N126" s="56">
        <v>17685.9</v>
      </c>
      <c r="O126" s="56">
        <v>4983074.21</v>
      </c>
      <c r="P126" s="1">
        <v>0</v>
      </c>
    </row>
    <row r="127" spans="1:16" ht="12.75">
      <c r="A127" t="s">
        <v>235</v>
      </c>
      <c r="B127" t="s">
        <v>230</v>
      </c>
      <c r="C127" t="s">
        <v>452</v>
      </c>
      <c r="D127" t="s">
        <v>530</v>
      </c>
      <c r="E127" t="s">
        <v>531</v>
      </c>
      <c r="F127" t="s">
        <v>532</v>
      </c>
      <c r="G127" t="s">
        <v>533</v>
      </c>
      <c r="H127" s="56">
        <v>0</v>
      </c>
      <c r="I127" s="56">
        <v>0</v>
      </c>
      <c r="J127" s="56">
        <v>0</v>
      </c>
      <c r="K127" s="56">
        <v>0</v>
      </c>
      <c r="L127" s="56">
        <v>-18387.06</v>
      </c>
      <c r="M127" s="56">
        <v>0</v>
      </c>
      <c r="N127" s="56">
        <v>0</v>
      </c>
      <c r="O127" s="56">
        <v>-18387.06</v>
      </c>
      <c r="P127" s="1">
        <v>0</v>
      </c>
    </row>
    <row r="128" spans="1:16" ht="12.75">
      <c r="A128" t="s">
        <v>235</v>
      </c>
      <c r="B128" t="s">
        <v>230</v>
      </c>
      <c r="C128" t="s">
        <v>452</v>
      </c>
      <c r="D128" t="s">
        <v>530</v>
      </c>
      <c r="E128" t="s">
        <v>531</v>
      </c>
      <c r="F128" t="s">
        <v>534</v>
      </c>
      <c r="G128" t="s">
        <v>535</v>
      </c>
      <c r="H128" s="56">
        <v>0</v>
      </c>
      <c r="I128" s="56">
        <v>74027.72</v>
      </c>
      <c r="J128" s="56">
        <v>0</v>
      </c>
      <c r="K128" s="56">
        <v>74027.72</v>
      </c>
      <c r="L128" s="56">
        <v>-71570113.94</v>
      </c>
      <c r="M128" s="56">
        <v>362401.87</v>
      </c>
      <c r="N128" s="56">
        <v>1469909.41</v>
      </c>
      <c r="O128" s="56">
        <v>-72677621.48</v>
      </c>
      <c r="P128" s="1">
        <v>0</v>
      </c>
    </row>
    <row r="129" spans="1:16" ht="12.75">
      <c r="A129" t="s">
        <v>235</v>
      </c>
      <c r="B129" t="s">
        <v>230</v>
      </c>
      <c r="C129" t="s">
        <v>452</v>
      </c>
      <c r="D129" t="s">
        <v>530</v>
      </c>
      <c r="E129" t="s">
        <v>531</v>
      </c>
      <c r="F129" t="s">
        <v>536</v>
      </c>
      <c r="G129" t="s">
        <v>537</v>
      </c>
      <c r="H129" s="56">
        <v>0</v>
      </c>
      <c r="I129" s="56">
        <v>0</v>
      </c>
      <c r="J129" s="56">
        <v>0</v>
      </c>
      <c r="K129" s="56">
        <v>0</v>
      </c>
      <c r="L129" s="56">
        <v>-2169.21</v>
      </c>
      <c r="M129" s="56">
        <v>0</v>
      </c>
      <c r="N129" s="56">
        <v>12947.82</v>
      </c>
      <c r="O129" s="56">
        <v>-15117.03</v>
      </c>
      <c r="P129" s="1">
        <v>0</v>
      </c>
    </row>
    <row r="130" spans="1:16" ht="12.75">
      <c r="A130" t="s">
        <v>235</v>
      </c>
      <c r="B130" t="s">
        <v>230</v>
      </c>
      <c r="C130" t="s">
        <v>452</v>
      </c>
      <c r="D130" t="s">
        <v>530</v>
      </c>
      <c r="E130" t="s">
        <v>531</v>
      </c>
      <c r="F130" t="s">
        <v>538</v>
      </c>
      <c r="G130" t="s">
        <v>539</v>
      </c>
      <c r="H130" s="56">
        <v>0</v>
      </c>
      <c r="I130" s="56">
        <v>225712.01</v>
      </c>
      <c r="J130" s="56">
        <v>1698136.78</v>
      </c>
      <c r="K130" s="56">
        <v>-1472424.77</v>
      </c>
      <c r="L130" s="56">
        <v>-50305076.08</v>
      </c>
      <c r="M130" s="56">
        <v>5553706.46</v>
      </c>
      <c r="N130" s="56">
        <v>10267130.2</v>
      </c>
      <c r="O130" s="56">
        <v>-55018499.82</v>
      </c>
      <c r="P130" s="1">
        <v>0</v>
      </c>
    </row>
    <row r="131" spans="1:16" ht="12.75">
      <c r="A131" t="s">
        <v>235</v>
      </c>
      <c r="B131" t="s">
        <v>230</v>
      </c>
      <c r="C131" t="s">
        <v>452</v>
      </c>
      <c r="D131" t="s">
        <v>530</v>
      </c>
      <c r="E131" t="s">
        <v>531</v>
      </c>
      <c r="F131" t="s">
        <v>540</v>
      </c>
      <c r="G131" t="s">
        <v>541</v>
      </c>
      <c r="H131" s="56">
        <v>0</v>
      </c>
      <c r="I131" s="56">
        <v>60101.21</v>
      </c>
      <c r="J131" s="56">
        <v>0</v>
      </c>
      <c r="K131" s="56">
        <v>60101.21</v>
      </c>
      <c r="L131" s="56">
        <v>-7258212.78</v>
      </c>
      <c r="M131" s="56">
        <v>538050.61</v>
      </c>
      <c r="N131" s="56">
        <v>60000</v>
      </c>
      <c r="O131" s="56">
        <v>-6780162.17</v>
      </c>
      <c r="P131" s="1">
        <v>0</v>
      </c>
    </row>
    <row r="132" spans="1:16" ht="12.75">
      <c r="A132" t="s">
        <v>235</v>
      </c>
      <c r="B132" t="s">
        <v>230</v>
      </c>
      <c r="C132" t="s">
        <v>452</v>
      </c>
      <c r="D132" t="s">
        <v>530</v>
      </c>
      <c r="E132" t="s">
        <v>531</v>
      </c>
      <c r="F132" t="s">
        <v>542</v>
      </c>
      <c r="G132" t="s">
        <v>543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1">
        <v>0</v>
      </c>
    </row>
    <row r="133" spans="1:16" ht="12.75">
      <c r="A133" t="s">
        <v>235</v>
      </c>
      <c r="B133" t="s">
        <v>230</v>
      </c>
      <c r="C133" t="s">
        <v>452</v>
      </c>
      <c r="D133" t="s">
        <v>530</v>
      </c>
      <c r="E133" t="s">
        <v>531</v>
      </c>
      <c r="F133" t="s">
        <v>544</v>
      </c>
      <c r="G133" t="s">
        <v>545</v>
      </c>
      <c r="H133" s="56">
        <v>0</v>
      </c>
      <c r="I133" s="56">
        <v>18167.84</v>
      </c>
      <c r="J133" s="56">
        <v>137302.18</v>
      </c>
      <c r="K133" s="56">
        <v>-119134.34</v>
      </c>
      <c r="L133" s="56">
        <v>-1618337.13</v>
      </c>
      <c r="M133" s="56">
        <v>182935.45</v>
      </c>
      <c r="N133" s="56">
        <v>394677.33</v>
      </c>
      <c r="O133" s="56">
        <v>-1830079.01</v>
      </c>
      <c r="P133" s="1">
        <v>0</v>
      </c>
    </row>
    <row r="134" spans="1:16" ht="12.75">
      <c r="A134" t="s">
        <v>235</v>
      </c>
      <c r="B134" t="s">
        <v>230</v>
      </c>
      <c r="C134" t="s">
        <v>452</v>
      </c>
      <c r="D134" t="s">
        <v>530</v>
      </c>
      <c r="E134" t="s">
        <v>531</v>
      </c>
      <c r="F134" t="s">
        <v>546</v>
      </c>
      <c r="G134" t="s">
        <v>547</v>
      </c>
      <c r="H134" s="56">
        <v>0</v>
      </c>
      <c r="I134" s="56">
        <v>142974.88</v>
      </c>
      <c r="J134" s="56">
        <v>0</v>
      </c>
      <c r="K134" s="56">
        <v>142974.88</v>
      </c>
      <c r="L134" s="56">
        <v>-1663240.99</v>
      </c>
      <c r="M134" s="56">
        <v>495275.64</v>
      </c>
      <c r="N134" s="56">
        <v>276531.65</v>
      </c>
      <c r="O134" s="56">
        <v>-1444497</v>
      </c>
      <c r="P134" s="1">
        <v>0</v>
      </c>
    </row>
    <row r="135" spans="1:16" ht="12.75">
      <c r="A135" t="s">
        <v>235</v>
      </c>
      <c r="B135" t="s">
        <v>230</v>
      </c>
      <c r="C135" t="s">
        <v>452</v>
      </c>
      <c r="D135" t="s">
        <v>530</v>
      </c>
      <c r="E135" t="s">
        <v>531</v>
      </c>
      <c r="F135" t="s">
        <v>548</v>
      </c>
      <c r="G135" t="s">
        <v>549</v>
      </c>
      <c r="H135" s="56">
        <v>0</v>
      </c>
      <c r="I135" s="56">
        <v>702744.51</v>
      </c>
      <c r="J135" s="56">
        <v>277850.44</v>
      </c>
      <c r="K135" s="56">
        <v>424894.07</v>
      </c>
      <c r="L135" s="56">
        <v>-5989379.77</v>
      </c>
      <c r="M135" s="56">
        <v>1108565.54</v>
      </c>
      <c r="N135" s="56">
        <v>3534491.79</v>
      </c>
      <c r="O135" s="56">
        <v>-8415306.02</v>
      </c>
      <c r="P135" s="1">
        <v>0</v>
      </c>
    </row>
    <row r="136" spans="1:16" ht="12.75">
      <c r="A136" t="s">
        <v>235</v>
      </c>
      <c r="B136" t="s">
        <v>230</v>
      </c>
      <c r="C136" t="s">
        <v>452</v>
      </c>
      <c r="D136" t="s">
        <v>530</v>
      </c>
      <c r="E136" t="s">
        <v>531</v>
      </c>
      <c r="F136" t="s">
        <v>550</v>
      </c>
      <c r="G136" t="s">
        <v>551</v>
      </c>
      <c r="H136" s="56">
        <v>0</v>
      </c>
      <c r="I136" s="56">
        <v>0</v>
      </c>
      <c r="J136" s="56">
        <v>0</v>
      </c>
      <c r="K136" s="56">
        <v>0</v>
      </c>
      <c r="L136" s="56">
        <v>-265910.96</v>
      </c>
      <c r="M136" s="56">
        <v>0</v>
      </c>
      <c r="N136" s="56">
        <v>0</v>
      </c>
      <c r="O136" s="56">
        <v>-265910.96</v>
      </c>
      <c r="P136" s="1">
        <v>0</v>
      </c>
    </row>
    <row r="137" spans="1:16" ht="12.75">
      <c r="A137" t="s">
        <v>235</v>
      </c>
      <c r="B137" t="s">
        <v>230</v>
      </c>
      <c r="C137" t="s">
        <v>452</v>
      </c>
      <c r="D137" t="s">
        <v>530</v>
      </c>
      <c r="E137" t="s">
        <v>531</v>
      </c>
      <c r="F137" t="s">
        <v>552</v>
      </c>
      <c r="G137" t="s">
        <v>553</v>
      </c>
      <c r="H137" s="56">
        <v>0</v>
      </c>
      <c r="I137" s="56">
        <v>0</v>
      </c>
      <c r="J137" s="56">
        <v>0</v>
      </c>
      <c r="K137" s="56">
        <v>0</v>
      </c>
      <c r="L137" s="56">
        <v>-20810858.06</v>
      </c>
      <c r="M137" s="56">
        <v>0</v>
      </c>
      <c r="N137" s="56">
        <v>1083998.36</v>
      </c>
      <c r="O137" s="56">
        <v>-21894856.42</v>
      </c>
      <c r="P137" s="1">
        <v>0</v>
      </c>
    </row>
    <row r="138" spans="1:16" ht="12.75">
      <c r="A138" t="s">
        <v>235</v>
      </c>
      <c r="B138" t="s">
        <v>230</v>
      </c>
      <c r="C138" t="s">
        <v>452</v>
      </c>
      <c r="D138" t="s">
        <v>530</v>
      </c>
      <c r="E138" t="s">
        <v>531</v>
      </c>
      <c r="F138" t="s">
        <v>554</v>
      </c>
      <c r="G138" t="s">
        <v>555</v>
      </c>
      <c r="H138" s="56">
        <v>0</v>
      </c>
      <c r="I138" s="56">
        <v>2580</v>
      </c>
      <c r="J138" s="56">
        <v>0</v>
      </c>
      <c r="K138" s="56">
        <v>2580</v>
      </c>
      <c r="L138" s="56">
        <v>-84969.97</v>
      </c>
      <c r="M138" s="56">
        <v>30186.57</v>
      </c>
      <c r="N138" s="56">
        <v>61252.98</v>
      </c>
      <c r="O138" s="56">
        <v>-116036.38</v>
      </c>
      <c r="P138" s="1">
        <v>0</v>
      </c>
    </row>
    <row r="139" spans="1:16" ht="12.75">
      <c r="A139" t="s">
        <v>235</v>
      </c>
      <c r="B139" t="s">
        <v>230</v>
      </c>
      <c r="C139" t="s">
        <v>452</v>
      </c>
      <c r="D139" t="s">
        <v>530</v>
      </c>
      <c r="E139" t="s">
        <v>531</v>
      </c>
      <c r="F139" t="s">
        <v>556</v>
      </c>
      <c r="G139" t="s">
        <v>557</v>
      </c>
      <c r="H139" s="56">
        <v>0</v>
      </c>
      <c r="I139" s="56">
        <v>45099.6</v>
      </c>
      <c r="J139" s="56">
        <v>0</v>
      </c>
      <c r="K139" s="56">
        <v>45099.6</v>
      </c>
      <c r="L139" s="56">
        <v>-115100.44</v>
      </c>
      <c r="M139" s="56">
        <v>50927.47</v>
      </c>
      <c r="N139" s="56">
        <v>194691.8</v>
      </c>
      <c r="O139" s="56">
        <v>-258864.77</v>
      </c>
      <c r="P139" s="1">
        <v>0</v>
      </c>
    </row>
    <row r="140" spans="1:16" ht="12.75">
      <c r="A140" t="s">
        <v>235</v>
      </c>
      <c r="B140" t="s">
        <v>230</v>
      </c>
      <c r="C140" t="s">
        <v>452</v>
      </c>
      <c r="D140" t="s">
        <v>530</v>
      </c>
      <c r="E140" t="s">
        <v>531</v>
      </c>
      <c r="F140" t="s">
        <v>558</v>
      </c>
      <c r="G140" t="s">
        <v>559</v>
      </c>
      <c r="H140" s="56">
        <v>0</v>
      </c>
      <c r="I140" s="56">
        <v>6587.85</v>
      </c>
      <c r="J140" s="56">
        <v>0</v>
      </c>
      <c r="K140" s="56">
        <v>6587.85</v>
      </c>
      <c r="L140" s="56">
        <v>-597892.31</v>
      </c>
      <c r="M140" s="56">
        <v>546617.13</v>
      </c>
      <c r="N140" s="56">
        <v>178373.64</v>
      </c>
      <c r="O140" s="56">
        <v>-229648.82</v>
      </c>
      <c r="P140" s="1">
        <v>0</v>
      </c>
    </row>
    <row r="141" spans="1:16" ht="12.75">
      <c r="A141" t="s">
        <v>235</v>
      </c>
      <c r="B141" t="s">
        <v>230</v>
      </c>
      <c r="C141" t="s">
        <v>452</v>
      </c>
      <c r="D141" t="s">
        <v>530</v>
      </c>
      <c r="E141" t="s">
        <v>531</v>
      </c>
      <c r="F141" t="s">
        <v>560</v>
      </c>
      <c r="G141" t="s">
        <v>561</v>
      </c>
      <c r="H141" s="56">
        <v>0</v>
      </c>
      <c r="I141" s="56">
        <v>10394.57</v>
      </c>
      <c r="J141" s="56">
        <v>190297.02</v>
      </c>
      <c r="K141" s="56">
        <v>-179902.45</v>
      </c>
      <c r="L141" s="56">
        <v>-230604.99</v>
      </c>
      <c r="M141" s="56">
        <v>75318.42</v>
      </c>
      <c r="N141" s="56">
        <v>288526.98</v>
      </c>
      <c r="O141" s="56">
        <v>-443813.55</v>
      </c>
      <c r="P141" s="1">
        <v>0</v>
      </c>
    </row>
    <row r="142" spans="1:16" ht="12.75">
      <c r="A142" t="s">
        <v>235</v>
      </c>
      <c r="B142" t="s">
        <v>230</v>
      </c>
      <c r="C142" t="s">
        <v>452</v>
      </c>
      <c r="D142" t="s">
        <v>530</v>
      </c>
      <c r="E142" t="s">
        <v>531</v>
      </c>
      <c r="F142" t="s">
        <v>562</v>
      </c>
      <c r="G142" t="s">
        <v>563</v>
      </c>
      <c r="H142" s="56">
        <v>0</v>
      </c>
      <c r="I142" s="56">
        <v>5027.15</v>
      </c>
      <c r="J142" s="56">
        <v>0</v>
      </c>
      <c r="K142" s="56">
        <v>5027.15</v>
      </c>
      <c r="L142" s="56">
        <v>-108758.54</v>
      </c>
      <c r="M142" s="56">
        <v>46244.59</v>
      </c>
      <c r="N142" s="56">
        <v>4113.55</v>
      </c>
      <c r="O142" s="56">
        <v>-66627.5</v>
      </c>
      <c r="P142" s="1">
        <v>0</v>
      </c>
    </row>
    <row r="143" spans="1:16" ht="12.75">
      <c r="A143" t="s">
        <v>235</v>
      </c>
      <c r="B143" t="s">
        <v>230</v>
      </c>
      <c r="C143" t="s">
        <v>452</v>
      </c>
      <c r="D143" t="s">
        <v>530</v>
      </c>
      <c r="E143" t="s">
        <v>531</v>
      </c>
      <c r="F143" t="s">
        <v>564</v>
      </c>
      <c r="G143" t="s">
        <v>565</v>
      </c>
      <c r="H143" s="56">
        <v>0</v>
      </c>
      <c r="I143" s="56">
        <v>0</v>
      </c>
      <c r="J143" s="56">
        <v>15742</v>
      </c>
      <c r="K143" s="56">
        <v>-15742</v>
      </c>
      <c r="L143" s="56">
        <v>-913227.26</v>
      </c>
      <c r="M143" s="56">
        <v>641349</v>
      </c>
      <c r="N143" s="56">
        <v>314142.04</v>
      </c>
      <c r="O143" s="56">
        <v>-586020.3</v>
      </c>
      <c r="P143" s="1">
        <v>0</v>
      </c>
    </row>
    <row r="144" spans="1:16" ht="12.75">
      <c r="A144" t="s">
        <v>235</v>
      </c>
      <c r="B144" t="s">
        <v>230</v>
      </c>
      <c r="C144" t="s">
        <v>452</v>
      </c>
      <c r="D144" t="s">
        <v>530</v>
      </c>
      <c r="E144" t="s">
        <v>531</v>
      </c>
      <c r="F144" t="s">
        <v>566</v>
      </c>
      <c r="G144" t="s">
        <v>567</v>
      </c>
      <c r="H144" s="56">
        <v>0</v>
      </c>
      <c r="I144" s="56">
        <v>0</v>
      </c>
      <c r="J144" s="56">
        <v>0</v>
      </c>
      <c r="K144" s="56">
        <v>0</v>
      </c>
      <c r="L144" s="56">
        <v>-49627.85</v>
      </c>
      <c r="M144" s="56">
        <v>3980</v>
      </c>
      <c r="N144" s="56">
        <v>0</v>
      </c>
      <c r="O144" s="56">
        <v>-45647.85</v>
      </c>
      <c r="P144" s="1">
        <v>0</v>
      </c>
    </row>
    <row r="145" spans="1:16" ht="12.75">
      <c r="A145" t="s">
        <v>235</v>
      </c>
      <c r="B145" t="s">
        <v>230</v>
      </c>
      <c r="C145" t="s">
        <v>452</v>
      </c>
      <c r="D145" t="s">
        <v>530</v>
      </c>
      <c r="E145" t="s">
        <v>531</v>
      </c>
      <c r="F145" t="s">
        <v>568</v>
      </c>
      <c r="G145" t="s">
        <v>569</v>
      </c>
      <c r="H145" s="56">
        <v>0</v>
      </c>
      <c r="I145" s="56">
        <v>98252</v>
      </c>
      <c r="J145" s="56">
        <v>0</v>
      </c>
      <c r="K145" s="56">
        <v>98252</v>
      </c>
      <c r="L145" s="56">
        <v>-335781.39</v>
      </c>
      <c r="M145" s="56">
        <v>136711.2</v>
      </c>
      <c r="N145" s="56">
        <v>2087.98</v>
      </c>
      <c r="O145" s="56">
        <v>-201158.17</v>
      </c>
      <c r="P145" s="1">
        <v>0</v>
      </c>
    </row>
    <row r="146" spans="1:16" ht="12.75">
      <c r="A146" t="s">
        <v>235</v>
      </c>
      <c r="B146" t="s">
        <v>230</v>
      </c>
      <c r="C146" t="s">
        <v>452</v>
      </c>
      <c r="D146" t="s">
        <v>530</v>
      </c>
      <c r="E146" t="s">
        <v>531</v>
      </c>
      <c r="F146" t="s">
        <v>570</v>
      </c>
      <c r="G146" t="s">
        <v>571</v>
      </c>
      <c r="H146" s="56">
        <v>0</v>
      </c>
      <c r="I146" s="56">
        <v>20299.27</v>
      </c>
      <c r="J146" s="56">
        <v>61316.24</v>
      </c>
      <c r="K146" s="56">
        <v>-41016.97</v>
      </c>
      <c r="L146" s="56">
        <v>-673361.85</v>
      </c>
      <c r="M146" s="56">
        <v>459648.04</v>
      </c>
      <c r="N146" s="56">
        <v>163543.72</v>
      </c>
      <c r="O146" s="56">
        <v>-377257.53</v>
      </c>
      <c r="P146" s="1">
        <v>0</v>
      </c>
    </row>
    <row r="147" spans="1:16" ht="12.75">
      <c r="A147" t="s">
        <v>235</v>
      </c>
      <c r="B147" t="s">
        <v>230</v>
      </c>
      <c r="C147" t="s">
        <v>452</v>
      </c>
      <c r="D147" t="s">
        <v>530</v>
      </c>
      <c r="E147" t="s">
        <v>531</v>
      </c>
      <c r="F147" t="s">
        <v>572</v>
      </c>
      <c r="G147" t="s">
        <v>573</v>
      </c>
      <c r="H147" s="56">
        <v>0</v>
      </c>
      <c r="I147" s="56">
        <v>251598.91</v>
      </c>
      <c r="J147" s="56">
        <v>755627.67</v>
      </c>
      <c r="K147" s="56">
        <v>-504028.76</v>
      </c>
      <c r="L147" s="56">
        <v>-6413772.72</v>
      </c>
      <c r="M147" s="56">
        <v>628677.54</v>
      </c>
      <c r="N147" s="56">
        <v>2025393.57</v>
      </c>
      <c r="O147" s="56">
        <v>-7810488.75</v>
      </c>
      <c r="P147" s="1">
        <v>0</v>
      </c>
    </row>
    <row r="148" spans="1:16" ht="12.75">
      <c r="A148" t="s">
        <v>235</v>
      </c>
      <c r="B148" t="s">
        <v>230</v>
      </c>
      <c r="C148" t="s">
        <v>452</v>
      </c>
      <c r="D148" t="s">
        <v>530</v>
      </c>
      <c r="E148" t="s">
        <v>531</v>
      </c>
      <c r="F148" t="s">
        <v>574</v>
      </c>
      <c r="G148" t="s">
        <v>575</v>
      </c>
      <c r="H148" s="56">
        <v>0</v>
      </c>
      <c r="I148" s="56">
        <v>0</v>
      </c>
      <c r="J148" s="56">
        <v>67236.17</v>
      </c>
      <c r="K148" s="56">
        <v>-67236.17</v>
      </c>
      <c r="L148" s="56">
        <v>-66357.29</v>
      </c>
      <c r="M148" s="56">
        <v>37086.99</v>
      </c>
      <c r="N148" s="56">
        <v>1049.99</v>
      </c>
      <c r="O148" s="56">
        <v>-30320.29</v>
      </c>
      <c r="P148" s="1">
        <v>0</v>
      </c>
    </row>
    <row r="149" spans="1:16" ht="12.75">
      <c r="A149" t="s">
        <v>235</v>
      </c>
      <c r="B149" t="s">
        <v>230</v>
      </c>
      <c r="C149" t="s">
        <v>452</v>
      </c>
      <c r="D149" t="s">
        <v>530</v>
      </c>
      <c r="E149" t="s">
        <v>531</v>
      </c>
      <c r="F149" t="s">
        <v>576</v>
      </c>
      <c r="G149" t="s">
        <v>577</v>
      </c>
      <c r="H149" s="56">
        <v>0</v>
      </c>
      <c r="I149" s="56">
        <v>0</v>
      </c>
      <c r="J149" s="56">
        <v>0</v>
      </c>
      <c r="K149" s="56">
        <v>0</v>
      </c>
      <c r="L149" s="56">
        <v>-2980</v>
      </c>
      <c r="M149" s="56">
        <v>0</v>
      </c>
      <c r="N149" s="56">
        <v>0</v>
      </c>
      <c r="O149" s="56">
        <v>-2980</v>
      </c>
      <c r="P149" s="1">
        <v>0</v>
      </c>
    </row>
    <row r="150" spans="1:16" ht="12.75">
      <c r="A150" t="s">
        <v>235</v>
      </c>
      <c r="B150" t="s">
        <v>230</v>
      </c>
      <c r="C150" t="s">
        <v>452</v>
      </c>
      <c r="D150" t="s">
        <v>530</v>
      </c>
      <c r="E150" t="s">
        <v>531</v>
      </c>
      <c r="F150" t="s">
        <v>578</v>
      </c>
      <c r="G150" t="s">
        <v>579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1">
        <v>0</v>
      </c>
    </row>
    <row r="151" spans="1:16" ht="12.75">
      <c r="A151" t="s">
        <v>235</v>
      </c>
      <c r="B151" t="s">
        <v>230</v>
      </c>
      <c r="C151" t="s">
        <v>452</v>
      </c>
      <c r="D151" t="s">
        <v>530</v>
      </c>
      <c r="E151" t="s">
        <v>531</v>
      </c>
      <c r="F151" t="s">
        <v>580</v>
      </c>
      <c r="G151" t="s">
        <v>581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452</v>
      </c>
      <c r="D152" t="s">
        <v>530</v>
      </c>
      <c r="E152" t="s">
        <v>531</v>
      </c>
      <c r="F152" t="s">
        <v>582</v>
      </c>
      <c r="G152" t="s">
        <v>583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452</v>
      </c>
      <c r="D153" t="s">
        <v>530</v>
      </c>
      <c r="E153" t="s">
        <v>531</v>
      </c>
      <c r="F153" t="s">
        <v>584</v>
      </c>
      <c r="G153" t="s">
        <v>585</v>
      </c>
      <c r="H153" s="56">
        <v>0</v>
      </c>
      <c r="I153" s="56">
        <v>0</v>
      </c>
      <c r="J153" s="56">
        <v>0</v>
      </c>
      <c r="K153" s="56">
        <v>0</v>
      </c>
      <c r="L153" s="56">
        <v>-8915</v>
      </c>
      <c r="M153" s="56">
        <v>7025</v>
      </c>
      <c r="N153" s="56">
        <v>0</v>
      </c>
      <c r="O153" s="56">
        <v>-1890</v>
      </c>
      <c r="P153" s="1">
        <v>0</v>
      </c>
    </row>
    <row r="154" spans="1:16" ht="12.75">
      <c r="A154" t="s">
        <v>235</v>
      </c>
      <c r="B154" t="s">
        <v>230</v>
      </c>
      <c r="C154" t="s">
        <v>452</v>
      </c>
      <c r="D154" t="s">
        <v>530</v>
      </c>
      <c r="E154" t="s">
        <v>531</v>
      </c>
      <c r="F154" t="s">
        <v>586</v>
      </c>
      <c r="G154" t="s">
        <v>587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452</v>
      </c>
      <c r="D155" t="s">
        <v>530</v>
      </c>
      <c r="E155" t="s">
        <v>531</v>
      </c>
      <c r="F155" t="s">
        <v>588</v>
      </c>
      <c r="G155" t="s">
        <v>589</v>
      </c>
      <c r="H155" s="56">
        <v>0</v>
      </c>
      <c r="I155" s="56">
        <v>0</v>
      </c>
      <c r="J155" s="56">
        <v>508347.44</v>
      </c>
      <c r="K155" s="56">
        <v>-508347.44</v>
      </c>
      <c r="L155" s="56">
        <v>0</v>
      </c>
      <c r="M155" s="56">
        <v>0</v>
      </c>
      <c r="N155" s="56">
        <v>2679014.97</v>
      </c>
      <c r="O155" s="56">
        <v>-2679014.97</v>
      </c>
      <c r="P155" s="1">
        <v>0</v>
      </c>
    </row>
    <row r="156" spans="1:16" ht="12.75">
      <c r="A156" t="s">
        <v>235</v>
      </c>
      <c r="B156" t="s">
        <v>230</v>
      </c>
      <c r="C156" t="s">
        <v>452</v>
      </c>
      <c r="D156" t="s">
        <v>530</v>
      </c>
      <c r="E156" t="s">
        <v>531</v>
      </c>
      <c r="F156" t="s">
        <v>590</v>
      </c>
      <c r="G156" t="s">
        <v>591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452</v>
      </c>
      <c r="D157" t="s">
        <v>530</v>
      </c>
      <c r="E157" t="s">
        <v>531</v>
      </c>
      <c r="F157" t="s">
        <v>592</v>
      </c>
      <c r="G157" t="s">
        <v>593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1">
        <v>0</v>
      </c>
    </row>
    <row r="158" spans="1:16" ht="12.75">
      <c r="A158" t="s">
        <v>235</v>
      </c>
      <c r="B158" t="s">
        <v>230</v>
      </c>
      <c r="C158" t="s">
        <v>452</v>
      </c>
      <c r="D158" t="s">
        <v>530</v>
      </c>
      <c r="E158" t="s">
        <v>531</v>
      </c>
      <c r="F158" t="s">
        <v>594</v>
      </c>
      <c r="G158" t="s">
        <v>595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1">
        <v>0</v>
      </c>
    </row>
    <row r="159" spans="1:16" ht="12.75">
      <c r="A159" t="s">
        <v>235</v>
      </c>
      <c r="B159" t="s">
        <v>230</v>
      </c>
      <c r="C159" t="s">
        <v>452</v>
      </c>
      <c r="D159" t="s">
        <v>530</v>
      </c>
      <c r="E159" t="s">
        <v>531</v>
      </c>
      <c r="F159" t="s">
        <v>596</v>
      </c>
      <c r="G159" t="s">
        <v>597</v>
      </c>
      <c r="H159" s="56">
        <v>0</v>
      </c>
      <c r="I159" s="56">
        <v>368101.35</v>
      </c>
      <c r="J159" s="56">
        <v>10928.02</v>
      </c>
      <c r="K159" s="56">
        <v>357173.33</v>
      </c>
      <c r="L159" s="56">
        <v>-17109558.58</v>
      </c>
      <c r="M159" s="56">
        <v>671522.86</v>
      </c>
      <c r="N159" s="56">
        <v>15308090.370000001</v>
      </c>
      <c r="O159" s="56">
        <v>-31746126.09</v>
      </c>
      <c r="P159" s="1">
        <v>0</v>
      </c>
    </row>
    <row r="160" spans="1:16" ht="12.75">
      <c r="A160" t="s">
        <v>235</v>
      </c>
      <c r="B160" t="s">
        <v>230</v>
      </c>
      <c r="C160" t="s">
        <v>452</v>
      </c>
      <c r="D160" t="s">
        <v>530</v>
      </c>
      <c r="E160" t="s">
        <v>531</v>
      </c>
      <c r="F160" t="s">
        <v>598</v>
      </c>
      <c r="G160" t="s">
        <v>599</v>
      </c>
      <c r="H160" s="56">
        <v>0</v>
      </c>
      <c r="I160" s="56">
        <v>664772.18</v>
      </c>
      <c r="J160" s="56">
        <v>0</v>
      </c>
      <c r="K160" s="56">
        <v>664772.18</v>
      </c>
      <c r="L160" s="56">
        <v>-4295723.48</v>
      </c>
      <c r="M160" s="56">
        <v>0</v>
      </c>
      <c r="N160" s="56">
        <v>11090.1</v>
      </c>
      <c r="O160" s="56">
        <v>-4306813.58</v>
      </c>
      <c r="P160" s="1">
        <v>0</v>
      </c>
    </row>
    <row r="161" spans="1:16" ht="12.75">
      <c r="A161" t="s">
        <v>235</v>
      </c>
      <c r="B161" t="s">
        <v>230</v>
      </c>
      <c r="C161" t="s">
        <v>452</v>
      </c>
      <c r="D161" t="s">
        <v>530</v>
      </c>
      <c r="E161" t="s">
        <v>531</v>
      </c>
      <c r="F161" t="s">
        <v>600</v>
      </c>
      <c r="G161" t="s">
        <v>601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1">
        <v>0</v>
      </c>
    </row>
    <row r="162" spans="1:16" ht="12.75">
      <c r="A162" t="s">
        <v>235</v>
      </c>
      <c r="B162" t="s">
        <v>230</v>
      </c>
      <c r="C162" t="s">
        <v>452</v>
      </c>
      <c r="D162" t="s">
        <v>530</v>
      </c>
      <c r="E162" t="s">
        <v>531</v>
      </c>
      <c r="F162" t="s">
        <v>602</v>
      </c>
      <c r="G162" t="s">
        <v>603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1">
        <v>0</v>
      </c>
    </row>
    <row r="163" spans="1:16" ht="12.75">
      <c r="A163" t="s">
        <v>235</v>
      </c>
      <c r="B163" t="s">
        <v>230</v>
      </c>
      <c r="C163" t="s">
        <v>452</v>
      </c>
      <c r="D163" t="s">
        <v>604</v>
      </c>
      <c r="E163" t="s">
        <v>605</v>
      </c>
      <c r="F163" t="s">
        <v>605</v>
      </c>
      <c r="G163" t="s">
        <v>606</v>
      </c>
      <c r="H163" s="56">
        <v>0</v>
      </c>
      <c r="I163" s="56">
        <v>268953</v>
      </c>
      <c r="J163" s="56">
        <v>0</v>
      </c>
      <c r="K163" s="56">
        <v>268953</v>
      </c>
      <c r="L163" s="56">
        <v>-4332337.34</v>
      </c>
      <c r="M163" s="56">
        <v>17685.9</v>
      </c>
      <c r="N163" s="56">
        <v>668422.77</v>
      </c>
      <c r="O163" s="56">
        <v>-4983074.21</v>
      </c>
      <c r="P163" s="1">
        <v>0</v>
      </c>
    </row>
    <row r="164" spans="1:16" ht="12.75">
      <c r="A164" t="s">
        <v>235</v>
      </c>
      <c r="B164" t="s">
        <v>607</v>
      </c>
      <c r="C164" t="s">
        <v>608</v>
      </c>
      <c r="D164" t="s">
        <v>609</v>
      </c>
      <c r="E164" t="s">
        <v>610</v>
      </c>
      <c r="F164" t="s">
        <v>610</v>
      </c>
      <c r="G164" t="s">
        <v>611</v>
      </c>
      <c r="H164" s="56">
        <v>0</v>
      </c>
      <c r="I164" s="56">
        <v>0</v>
      </c>
      <c r="J164" s="56">
        <v>0</v>
      </c>
      <c r="K164" s="56">
        <v>0</v>
      </c>
      <c r="L164" s="56">
        <v>-165384986.49</v>
      </c>
      <c r="M164" s="56">
        <v>0</v>
      </c>
      <c r="N164" s="56">
        <v>0</v>
      </c>
      <c r="O164" s="56">
        <v>-165384986.49</v>
      </c>
      <c r="P164" s="1">
        <v>41</v>
      </c>
    </row>
    <row r="165" spans="1:16" ht="12.75">
      <c r="A165" t="s">
        <v>235</v>
      </c>
      <c r="B165" t="s">
        <v>607</v>
      </c>
      <c r="C165" t="s">
        <v>612</v>
      </c>
      <c r="D165" t="s">
        <v>613</v>
      </c>
      <c r="E165" t="s">
        <v>614</v>
      </c>
      <c r="F165" t="s">
        <v>615</v>
      </c>
      <c r="G165" t="s">
        <v>616</v>
      </c>
      <c r="H165" s="56">
        <v>0</v>
      </c>
      <c r="I165" s="56">
        <v>0</v>
      </c>
      <c r="J165" s="56">
        <v>0</v>
      </c>
      <c r="K165" s="56">
        <v>0</v>
      </c>
      <c r="L165" s="56">
        <v>23460149.66</v>
      </c>
      <c r="M165" s="56">
        <v>0</v>
      </c>
      <c r="N165" s="56">
        <v>0</v>
      </c>
      <c r="O165" s="56">
        <v>23460149.66</v>
      </c>
      <c r="P165" s="1">
        <v>42</v>
      </c>
    </row>
    <row r="166" spans="1:16" ht="12.75">
      <c r="A166" t="s">
        <v>235</v>
      </c>
      <c r="B166" t="s">
        <v>607</v>
      </c>
      <c r="C166" t="s">
        <v>612</v>
      </c>
      <c r="D166" t="s">
        <v>613</v>
      </c>
      <c r="E166" t="s">
        <v>614</v>
      </c>
      <c r="F166" t="s">
        <v>617</v>
      </c>
      <c r="G166" t="s">
        <v>618</v>
      </c>
      <c r="H166" s="56">
        <v>0</v>
      </c>
      <c r="I166" s="56">
        <v>0</v>
      </c>
      <c r="J166" s="56">
        <v>0</v>
      </c>
      <c r="K166" s="56">
        <v>0</v>
      </c>
      <c r="L166" s="56">
        <v>-31964613.09</v>
      </c>
      <c r="M166" s="56">
        <v>0</v>
      </c>
      <c r="N166" s="56">
        <v>0</v>
      </c>
      <c r="O166" s="56">
        <v>-31964613.09</v>
      </c>
      <c r="P166" s="1">
        <v>42</v>
      </c>
    </row>
    <row r="167" spans="1:16" ht="12.75">
      <c r="A167" t="s">
        <v>235</v>
      </c>
      <c r="B167" t="s">
        <v>607</v>
      </c>
      <c r="C167" t="s">
        <v>612</v>
      </c>
      <c r="D167" t="s">
        <v>613</v>
      </c>
      <c r="E167" t="s">
        <v>614</v>
      </c>
      <c r="F167" t="s">
        <v>619</v>
      </c>
      <c r="G167" t="s">
        <v>620</v>
      </c>
      <c r="H167" s="56">
        <v>0</v>
      </c>
      <c r="I167" s="56">
        <v>0</v>
      </c>
      <c r="J167" s="56">
        <v>0</v>
      </c>
      <c r="K167" s="56">
        <v>0</v>
      </c>
      <c r="L167" s="56">
        <v>-14832300.16</v>
      </c>
      <c r="M167" s="56">
        <v>0</v>
      </c>
      <c r="N167" s="56">
        <v>0</v>
      </c>
      <c r="O167" s="56">
        <v>-14832300.16</v>
      </c>
      <c r="P167" s="1">
        <v>42</v>
      </c>
    </row>
    <row r="168" spans="1:16" ht="12.75">
      <c r="A168" t="s">
        <v>235</v>
      </c>
      <c r="B168" t="s">
        <v>607</v>
      </c>
      <c r="C168" t="s">
        <v>612</v>
      </c>
      <c r="D168" t="s">
        <v>613</v>
      </c>
      <c r="E168" t="s">
        <v>614</v>
      </c>
      <c r="F168" t="s">
        <v>621</v>
      </c>
      <c r="G168" t="s">
        <v>622</v>
      </c>
      <c r="H168" s="56">
        <v>0</v>
      </c>
      <c r="I168" s="56">
        <v>0</v>
      </c>
      <c r="J168" s="56">
        <v>0</v>
      </c>
      <c r="K168" s="56">
        <v>0</v>
      </c>
      <c r="L168" s="56">
        <v>-29131974.34</v>
      </c>
      <c r="M168" s="56">
        <v>0</v>
      </c>
      <c r="N168" s="56">
        <v>0</v>
      </c>
      <c r="O168" s="56">
        <v>-29131974.34</v>
      </c>
      <c r="P168" s="1">
        <v>42</v>
      </c>
    </row>
    <row r="169" spans="1:16" ht="12.75">
      <c r="A169" t="s">
        <v>235</v>
      </c>
      <c r="B169" t="s">
        <v>607</v>
      </c>
      <c r="C169" t="s">
        <v>612</v>
      </c>
      <c r="D169" t="s">
        <v>613</v>
      </c>
      <c r="E169" t="s">
        <v>614</v>
      </c>
      <c r="F169" t="s">
        <v>623</v>
      </c>
      <c r="G169" t="s">
        <v>624</v>
      </c>
      <c r="H169" s="56">
        <v>0</v>
      </c>
      <c r="I169" s="56">
        <v>0</v>
      </c>
      <c r="J169" s="56">
        <v>0</v>
      </c>
      <c r="K169" s="56">
        <v>0</v>
      </c>
      <c r="L169" s="56">
        <v>-92086407.27</v>
      </c>
      <c r="M169" s="56">
        <v>0</v>
      </c>
      <c r="N169" s="56">
        <v>0</v>
      </c>
      <c r="O169" s="56">
        <v>-92086407.27</v>
      </c>
      <c r="P169" s="1">
        <v>42</v>
      </c>
    </row>
    <row r="170" spans="1:16" ht="12.75">
      <c r="A170" t="s">
        <v>235</v>
      </c>
      <c r="B170" t="s">
        <v>607</v>
      </c>
      <c r="C170" t="s">
        <v>612</v>
      </c>
      <c r="D170" t="s">
        <v>613</v>
      </c>
      <c r="E170" t="s">
        <v>614</v>
      </c>
      <c r="F170" t="s">
        <v>625</v>
      </c>
      <c r="G170" t="s">
        <v>626</v>
      </c>
      <c r="H170" s="56">
        <v>0</v>
      </c>
      <c r="I170" s="56">
        <v>0</v>
      </c>
      <c r="J170" s="56">
        <v>0</v>
      </c>
      <c r="K170" s="56">
        <v>0</v>
      </c>
      <c r="L170" s="56">
        <v>-11400830.3</v>
      </c>
      <c r="M170" s="56">
        <v>0</v>
      </c>
      <c r="N170" s="56">
        <v>0</v>
      </c>
      <c r="O170" s="56">
        <v>-11400830.3</v>
      </c>
      <c r="P170" s="1">
        <v>42</v>
      </c>
    </row>
    <row r="171" spans="1:16" ht="12.75">
      <c r="A171" t="s">
        <v>235</v>
      </c>
      <c r="B171" t="s">
        <v>607</v>
      </c>
      <c r="C171" t="s">
        <v>612</v>
      </c>
      <c r="D171" t="s">
        <v>613</v>
      </c>
      <c r="E171" t="s">
        <v>614</v>
      </c>
      <c r="F171" t="s">
        <v>627</v>
      </c>
      <c r="G171" t="s">
        <v>628</v>
      </c>
      <c r="H171" s="56">
        <v>0</v>
      </c>
      <c r="I171" s="56">
        <v>0</v>
      </c>
      <c r="J171" s="56">
        <v>0</v>
      </c>
      <c r="K171" s="56">
        <v>0</v>
      </c>
      <c r="L171" s="56">
        <v>-16726365.11</v>
      </c>
      <c r="M171" s="56">
        <v>0</v>
      </c>
      <c r="N171" s="56">
        <v>0</v>
      </c>
      <c r="O171" s="56">
        <v>-16726365.11</v>
      </c>
      <c r="P171" s="1">
        <v>42</v>
      </c>
    </row>
    <row r="172" spans="1:16" ht="12.75">
      <c r="A172" t="s">
        <v>235</v>
      </c>
      <c r="B172" t="s">
        <v>607</v>
      </c>
      <c r="C172" t="s">
        <v>612</v>
      </c>
      <c r="D172" t="s">
        <v>613</v>
      </c>
      <c r="E172" t="s">
        <v>614</v>
      </c>
      <c r="F172" t="s">
        <v>629</v>
      </c>
      <c r="G172" t="s">
        <v>630</v>
      </c>
      <c r="H172" s="56">
        <v>0</v>
      </c>
      <c r="I172" s="56">
        <v>0</v>
      </c>
      <c r="J172" s="56">
        <v>0</v>
      </c>
      <c r="K172" s="56">
        <v>0</v>
      </c>
      <c r="L172" s="56">
        <v>-52021342.13</v>
      </c>
      <c r="M172" s="56">
        <v>0</v>
      </c>
      <c r="N172" s="56">
        <v>0</v>
      </c>
      <c r="O172" s="56">
        <v>-52021342.13</v>
      </c>
      <c r="P172" s="1">
        <v>42</v>
      </c>
    </row>
    <row r="173" spans="1:16" ht="12.75">
      <c r="A173" t="s">
        <v>235</v>
      </c>
      <c r="B173" t="s">
        <v>607</v>
      </c>
      <c r="C173" t="s">
        <v>612</v>
      </c>
      <c r="D173" t="s">
        <v>613</v>
      </c>
      <c r="E173" t="s">
        <v>614</v>
      </c>
      <c r="F173" t="s">
        <v>631</v>
      </c>
      <c r="G173" t="s">
        <v>632</v>
      </c>
      <c r="H173" s="56">
        <v>0</v>
      </c>
      <c r="I173" s="56">
        <v>0</v>
      </c>
      <c r="J173" s="56">
        <v>0</v>
      </c>
      <c r="K173" s="56">
        <v>0</v>
      </c>
      <c r="L173" s="56">
        <v>-143882807.49</v>
      </c>
      <c r="M173" s="56">
        <v>0</v>
      </c>
      <c r="N173" s="56">
        <v>0</v>
      </c>
      <c r="O173" s="56">
        <v>-143882807.49</v>
      </c>
      <c r="P173" s="1">
        <v>42</v>
      </c>
    </row>
    <row r="174" spans="1:16" ht="12.75">
      <c r="A174" t="s">
        <v>235</v>
      </c>
      <c r="B174" t="s">
        <v>607</v>
      </c>
      <c r="C174" t="s">
        <v>612</v>
      </c>
      <c r="D174" t="s">
        <v>613</v>
      </c>
      <c r="E174" t="s">
        <v>614</v>
      </c>
      <c r="F174" t="s">
        <v>633</v>
      </c>
      <c r="G174" t="s">
        <v>634</v>
      </c>
      <c r="H174" s="56">
        <v>0</v>
      </c>
      <c r="I174" s="56">
        <v>0</v>
      </c>
      <c r="J174" s="56">
        <v>0</v>
      </c>
      <c r="K174" s="56">
        <v>0</v>
      </c>
      <c r="L174" s="56">
        <v>-110636501.25</v>
      </c>
      <c r="M174" s="56">
        <v>0</v>
      </c>
      <c r="N174" s="56">
        <v>0</v>
      </c>
      <c r="O174" s="56">
        <v>-110636501.25</v>
      </c>
      <c r="P174" s="1">
        <v>42</v>
      </c>
    </row>
    <row r="175" spans="1:16" ht="12.75">
      <c r="A175" t="s">
        <v>235</v>
      </c>
      <c r="B175" t="s">
        <v>607</v>
      </c>
      <c r="C175" t="s">
        <v>612</v>
      </c>
      <c r="D175" t="s">
        <v>613</v>
      </c>
      <c r="E175" t="s">
        <v>614</v>
      </c>
      <c r="F175" t="s">
        <v>635</v>
      </c>
      <c r="G175" t="s">
        <v>636</v>
      </c>
      <c r="H175" s="56">
        <v>0</v>
      </c>
      <c r="I175" s="56">
        <v>0</v>
      </c>
      <c r="J175" s="56">
        <v>0</v>
      </c>
      <c r="K175" s="56">
        <v>0</v>
      </c>
      <c r="L175" s="56">
        <v>-161498007.1</v>
      </c>
      <c r="M175" s="56">
        <v>0</v>
      </c>
      <c r="N175" s="56">
        <v>0</v>
      </c>
      <c r="O175" s="56">
        <v>-161498007.1</v>
      </c>
      <c r="P175" s="1">
        <v>42</v>
      </c>
    </row>
    <row r="176" spans="1:16" ht="12.75">
      <c r="A176" t="s">
        <v>235</v>
      </c>
      <c r="B176" t="s">
        <v>607</v>
      </c>
      <c r="C176" t="s">
        <v>612</v>
      </c>
      <c r="D176" t="s">
        <v>613</v>
      </c>
      <c r="E176" t="s">
        <v>614</v>
      </c>
      <c r="F176" t="s">
        <v>637</v>
      </c>
      <c r="G176" t="s">
        <v>638</v>
      </c>
      <c r="H176" s="56">
        <v>0</v>
      </c>
      <c r="I176" s="56">
        <v>0</v>
      </c>
      <c r="J176" s="56">
        <v>0</v>
      </c>
      <c r="K176" s="56">
        <v>0</v>
      </c>
      <c r="L176" s="56">
        <v>-174047290.84</v>
      </c>
      <c r="M176" s="56">
        <v>0</v>
      </c>
      <c r="N176" s="56">
        <v>0</v>
      </c>
      <c r="O176" s="56">
        <v>-174047290.84</v>
      </c>
      <c r="P176" s="1">
        <v>42</v>
      </c>
    </row>
    <row r="177" spans="1:16" ht="12.75">
      <c r="A177" t="s">
        <v>235</v>
      </c>
      <c r="B177" t="s">
        <v>607</v>
      </c>
      <c r="C177" t="s">
        <v>612</v>
      </c>
      <c r="D177" t="s">
        <v>613</v>
      </c>
      <c r="E177" t="s">
        <v>614</v>
      </c>
      <c r="F177" t="s">
        <v>639</v>
      </c>
      <c r="G177" t="s">
        <v>640</v>
      </c>
      <c r="H177" s="56">
        <v>0</v>
      </c>
      <c r="I177" s="56">
        <v>0</v>
      </c>
      <c r="J177" s="56">
        <v>0</v>
      </c>
      <c r="K177" s="56">
        <v>0</v>
      </c>
      <c r="L177" s="56">
        <v>-176722116.52</v>
      </c>
      <c r="M177" s="56">
        <v>0</v>
      </c>
      <c r="N177" s="56">
        <v>0</v>
      </c>
      <c r="O177" s="56">
        <v>-176722116.52</v>
      </c>
      <c r="P177" s="1">
        <v>42</v>
      </c>
    </row>
    <row r="178" spans="1:16" ht="12.75">
      <c r="A178" t="s">
        <v>235</v>
      </c>
      <c r="B178" t="s">
        <v>607</v>
      </c>
      <c r="C178" t="s">
        <v>612</v>
      </c>
      <c r="D178" t="s">
        <v>613</v>
      </c>
      <c r="E178" t="s">
        <v>614</v>
      </c>
      <c r="F178" t="s">
        <v>641</v>
      </c>
      <c r="G178" t="s">
        <v>642</v>
      </c>
      <c r="H178" s="56">
        <v>0</v>
      </c>
      <c r="I178" s="56">
        <v>0</v>
      </c>
      <c r="J178" s="56">
        <v>0</v>
      </c>
      <c r="K178" s="56">
        <v>0</v>
      </c>
      <c r="L178" s="56">
        <v>-179192709.48</v>
      </c>
      <c r="M178" s="56">
        <v>0</v>
      </c>
      <c r="N178" s="56">
        <v>0</v>
      </c>
      <c r="O178" s="56">
        <v>-179192709.48</v>
      </c>
      <c r="P178" s="1">
        <v>42</v>
      </c>
    </row>
    <row r="179" spans="1:16" ht="12.75">
      <c r="A179" t="s">
        <v>235</v>
      </c>
      <c r="B179" t="s">
        <v>607</v>
      </c>
      <c r="C179" t="s">
        <v>612</v>
      </c>
      <c r="D179" t="s">
        <v>613</v>
      </c>
      <c r="E179" t="s">
        <v>614</v>
      </c>
      <c r="F179" t="s">
        <v>643</v>
      </c>
      <c r="G179" t="s">
        <v>644</v>
      </c>
      <c r="H179" s="56">
        <v>0</v>
      </c>
      <c r="I179" s="56">
        <v>0</v>
      </c>
      <c r="J179" s="56">
        <v>0</v>
      </c>
      <c r="K179" s="56">
        <v>0</v>
      </c>
      <c r="L179" s="56">
        <v>-164908466.98</v>
      </c>
      <c r="M179" s="56">
        <v>0</v>
      </c>
      <c r="N179" s="56">
        <v>0</v>
      </c>
      <c r="O179" s="56">
        <v>-164908466.98</v>
      </c>
      <c r="P179" s="1">
        <v>42</v>
      </c>
    </row>
    <row r="180" spans="1:16" ht="12.75">
      <c r="A180" t="s">
        <v>235</v>
      </c>
      <c r="B180" t="s">
        <v>607</v>
      </c>
      <c r="C180" t="s">
        <v>612</v>
      </c>
      <c r="D180" t="s">
        <v>613</v>
      </c>
      <c r="E180" t="s">
        <v>614</v>
      </c>
      <c r="F180" t="s">
        <v>645</v>
      </c>
      <c r="G180" t="s">
        <v>646</v>
      </c>
      <c r="H180" s="56">
        <v>0</v>
      </c>
      <c r="I180" s="56">
        <v>0</v>
      </c>
      <c r="J180" s="56">
        <v>0</v>
      </c>
      <c r="K180" s="56">
        <v>0</v>
      </c>
      <c r="L180" s="56">
        <v>-187827449.47</v>
      </c>
      <c r="M180" s="56">
        <v>0</v>
      </c>
      <c r="N180" s="56">
        <v>0</v>
      </c>
      <c r="O180" s="56">
        <v>-187827449.47</v>
      </c>
      <c r="P180" s="1">
        <v>42</v>
      </c>
    </row>
    <row r="181" spans="1:16" ht="12.75">
      <c r="A181" t="s">
        <v>235</v>
      </c>
      <c r="B181" t="s">
        <v>607</v>
      </c>
      <c r="C181" t="s">
        <v>612</v>
      </c>
      <c r="D181" t="s">
        <v>613</v>
      </c>
      <c r="E181" t="s">
        <v>614</v>
      </c>
      <c r="F181" t="s">
        <v>647</v>
      </c>
      <c r="G181" t="s">
        <v>648</v>
      </c>
      <c r="H181" s="56">
        <v>0</v>
      </c>
      <c r="I181" s="56">
        <v>0</v>
      </c>
      <c r="J181" s="56">
        <v>0</v>
      </c>
      <c r="K181" s="56">
        <v>0</v>
      </c>
      <c r="L181" s="56">
        <v>-203789660.18</v>
      </c>
      <c r="M181" s="56">
        <v>0</v>
      </c>
      <c r="N181" s="56">
        <v>0</v>
      </c>
      <c r="O181" s="56">
        <v>-203789660.18</v>
      </c>
      <c r="P181" s="1">
        <v>42</v>
      </c>
    </row>
    <row r="182" spans="1:16" ht="12.75">
      <c r="A182" t="s">
        <v>235</v>
      </c>
      <c r="B182" t="s">
        <v>607</v>
      </c>
      <c r="C182" t="s">
        <v>612</v>
      </c>
      <c r="D182" t="s">
        <v>613</v>
      </c>
      <c r="E182" t="s">
        <v>614</v>
      </c>
      <c r="F182" t="s">
        <v>649</v>
      </c>
      <c r="G182" t="s">
        <v>650</v>
      </c>
      <c r="H182" s="56">
        <v>0</v>
      </c>
      <c r="I182" s="56">
        <v>0</v>
      </c>
      <c r="J182" s="56">
        <v>0</v>
      </c>
      <c r="K182" s="56">
        <v>0</v>
      </c>
      <c r="L182" s="56">
        <v>-207107740.89</v>
      </c>
      <c r="M182" s="56">
        <v>0</v>
      </c>
      <c r="N182" s="56">
        <v>0</v>
      </c>
      <c r="O182" s="56">
        <v>-207107740.89</v>
      </c>
      <c r="P182" s="1">
        <v>42</v>
      </c>
    </row>
    <row r="183" spans="1:16" ht="12.75">
      <c r="A183" t="s">
        <v>235</v>
      </c>
      <c r="B183" t="s">
        <v>607</v>
      </c>
      <c r="C183" t="s">
        <v>612</v>
      </c>
      <c r="D183" t="s">
        <v>613</v>
      </c>
      <c r="E183" t="s">
        <v>614</v>
      </c>
      <c r="F183" t="s">
        <v>651</v>
      </c>
      <c r="G183" t="s">
        <v>652</v>
      </c>
      <c r="H183" s="56">
        <v>0</v>
      </c>
      <c r="I183" s="56">
        <v>0</v>
      </c>
      <c r="J183" s="56">
        <v>0</v>
      </c>
      <c r="K183" s="56">
        <v>0</v>
      </c>
      <c r="L183" s="56">
        <v>-388210000</v>
      </c>
      <c r="M183" s="56">
        <v>0</v>
      </c>
      <c r="N183" s="56">
        <v>0</v>
      </c>
      <c r="O183" s="56">
        <v>-388210000</v>
      </c>
      <c r="P183" s="1">
        <v>42</v>
      </c>
    </row>
    <row r="184" spans="1:16" ht="12.75">
      <c r="A184" t="s">
        <v>235</v>
      </c>
      <c r="B184" t="s">
        <v>607</v>
      </c>
      <c r="C184" t="s">
        <v>612</v>
      </c>
      <c r="D184" t="s">
        <v>613</v>
      </c>
      <c r="E184" t="s">
        <v>614</v>
      </c>
      <c r="F184" t="s">
        <v>653</v>
      </c>
      <c r="G184" t="s">
        <v>654</v>
      </c>
      <c r="H184" s="56">
        <v>0</v>
      </c>
      <c r="I184" s="56">
        <v>0</v>
      </c>
      <c r="J184" s="56">
        <v>0</v>
      </c>
      <c r="K184" s="56">
        <v>0</v>
      </c>
      <c r="L184" s="56">
        <v>-205265946.82</v>
      </c>
      <c r="M184" s="56">
        <v>0</v>
      </c>
      <c r="N184" s="56">
        <v>0</v>
      </c>
      <c r="O184" s="56">
        <v>-205265946.82</v>
      </c>
      <c r="P184" s="1">
        <v>42</v>
      </c>
    </row>
    <row r="185" spans="1:16" ht="12.75">
      <c r="A185" t="s">
        <v>235</v>
      </c>
      <c r="B185" t="s">
        <v>607</v>
      </c>
      <c r="C185" t="s">
        <v>612</v>
      </c>
      <c r="D185" t="s">
        <v>613</v>
      </c>
      <c r="E185" t="s">
        <v>614</v>
      </c>
      <c r="F185" t="s">
        <v>655</v>
      </c>
      <c r="G185" t="s">
        <v>656</v>
      </c>
      <c r="H185" s="56">
        <v>0</v>
      </c>
      <c r="I185" s="56">
        <v>0</v>
      </c>
      <c r="J185" s="56">
        <v>0</v>
      </c>
      <c r="K185" s="56">
        <v>0</v>
      </c>
      <c r="L185" s="56">
        <v>-228686926.16</v>
      </c>
      <c r="M185" s="56">
        <v>0</v>
      </c>
      <c r="N185" s="56">
        <v>0</v>
      </c>
      <c r="O185" s="56">
        <v>-228686926.16</v>
      </c>
      <c r="P185" s="1">
        <v>42</v>
      </c>
    </row>
    <row r="186" spans="1:16" ht="12.75">
      <c r="A186" t="s">
        <v>235</v>
      </c>
      <c r="B186" t="s">
        <v>607</v>
      </c>
      <c r="C186" t="s">
        <v>612</v>
      </c>
      <c r="D186" t="s">
        <v>613</v>
      </c>
      <c r="E186" t="s">
        <v>614</v>
      </c>
      <c r="F186" t="s">
        <v>657</v>
      </c>
      <c r="G186" t="s">
        <v>658</v>
      </c>
      <c r="H186" s="56">
        <v>0</v>
      </c>
      <c r="I186" s="56">
        <v>0</v>
      </c>
      <c r="J186" s="56">
        <v>0</v>
      </c>
      <c r="K186" s="56">
        <v>0</v>
      </c>
      <c r="L186" s="56">
        <v>-118015068.92</v>
      </c>
      <c r="M186" s="56">
        <v>0</v>
      </c>
      <c r="N186" s="56">
        <v>0</v>
      </c>
      <c r="O186" s="56">
        <v>-118015068.92</v>
      </c>
      <c r="P186" s="1">
        <v>42</v>
      </c>
    </row>
    <row r="187" spans="1:16" ht="12.75">
      <c r="A187" t="s">
        <v>235</v>
      </c>
      <c r="B187" t="s">
        <v>607</v>
      </c>
      <c r="C187" t="s">
        <v>612</v>
      </c>
      <c r="D187" t="s">
        <v>613</v>
      </c>
      <c r="E187" t="s">
        <v>614</v>
      </c>
      <c r="F187" t="s">
        <v>659</v>
      </c>
      <c r="G187" t="s">
        <v>660</v>
      </c>
      <c r="H187" s="56">
        <v>0</v>
      </c>
      <c r="I187" s="56">
        <v>0</v>
      </c>
      <c r="J187" s="56">
        <v>0</v>
      </c>
      <c r="K187" s="56">
        <v>0</v>
      </c>
      <c r="L187" s="56">
        <v>88832426.53999999</v>
      </c>
      <c r="M187" s="56">
        <v>0</v>
      </c>
      <c r="N187" s="56">
        <v>0</v>
      </c>
      <c r="O187" s="56">
        <v>88832426.54</v>
      </c>
      <c r="P187" s="1">
        <v>42</v>
      </c>
    </row>
    <row r="188" spans="1:16" ht="12.75">
      <c r="A188" t="s">
        <v>235</v>
      </c>
      <c r="B188" t="s">
        <v>607</v>
      </c>
      <c r="C188" t="s">
        <v>612</v>
      </c>
      <c r="D188" t="s">
        <v>613</v>
      </c>
      <c r="E188" t="s">
        <v>614</v>
      </c>
      <c r="F188" t="s">
        <v>661</v>
      </c>
      <c r="G188" t="s">
        <v>662</v>
      </c>
      <c r="H188" s="56">
        <v>0</v>
      </c>
      <c r="I188" s="56">
        <v>0</v>
      </c>
      <c r="J188" s="56">
        <v>0</v>
      </c>
      <c r="K188" s="56">
        <v>0</v>
      </c>
      <c r="L188" s="56">
        <v>-44668385.66</v>
      </c>
      <c r="M188" s="56">
        <v>0</v>
      </c>
      <c r="N188" s="56">
        <v>0</v>
      </c>
      <c r="O188" s="56">
        <v>-44668385.66</v>
      </c>
      <c r="P188" s="1">
        <v>42</v>
      </c>
    </row>
    <row r="189" spans="1:16" ht="12.75">
      <c r="A189" t="s">
        <v>235</v>
      </c>
      <c r="B189" t="s">
        <v>607</v>
      </c>
      <c r="C189" t="s">
        <v>612</v>
      </c>
      <c r="D189" t="s">
        <v>613</v>
      </c>
      <c r="E189" t="s">
        <v>614</v>
      </c>
      <c r="F189" t="s">
        <v>663</v>
      </c>
      <c r="G189" t="s">
        <v>664</v>
      </c>
      <c r="H189" s="56">
        <v>0</v>
      </c>
      <c r="I189" s="56">
        <v>0</v>
      </c>
      <c r="J189" s="56">
        <v>0</v>
      </c>
      <c r="K189" s="56">
        <v>0</v>
      </c>
      <c r="L189" s="56">
        <v>63843470.5</v>
      </c>
      <c r="M189" s="56">
        <v>0</v>
      </c>
      <c r="N189" s="56">
        <v>0</v>
      </c>
      <c r="O189" s="56">
        <v>63843470.5</v>
      </c>
      <c r="P189" s="1">
        <v>42</v>
      </c>
    </row>
    <row r="190" spans="1:16" ht="12.75">
      <c r="A190" t="s">
        <v>235</v>
      </c>
      <c r="B190" t="s">
        <v>607</v>
      </c>
      <c r="C190" t="s">
        <v>612</v>
      </c>
      <c r="D190" t="s">
        <v>613</v>
      </c>
      <c r="E190" t="s">
        <v>614</v>
      </c>
      <c r="F190" t="s">
        <v>665</v>
      </c>
      <c r="G190" t="s">
        <v>666</v>
      </c>
      <c r="H190" s="56">
        <v>0</v>
      </c>
      <c r="I190" s="56">
        <v>0</v>
      </c>
      <c r="J190" s="56">
        <v>0</v>
      </c>
      <c r="K190" s="56">
        <v>0</v>
      </c>
      <c r="L190" s="56">
        <v>74516339.28</v>
      </c>
      <c r="M190" s="56">
        <v>0</v>
      </c>
      <c r="N190" s="56">
        <v>0</v>
      </c>
      <c r="O190" s="56">
        <v>74516339.28</v>
      </c>
      <c r="P190" s="1">
        <v>42</v>
      </c>
    </row>
    <row r="191" spans="1:16" ht="12.75">
      <c r="A191" t="s">
        <v>235</v>
      </c>
      <c r="B191" t="s">
        <v>607</v>
      </c>
      <c r="C191" t="s">
        <v>612</v>
      </c>
      <c r="D191" t="s">
        <v>613</v>
      </c>
      <c r="E191" t="s">
        <v>614</v>
      </c>
      <c r="F191" t="s">
        <v>667</v>
      </c>
      <c r="G191" t="s">
        <v>668</v>
      </c>
      <c r="H191" s="56">
        <v>0</v>
      </c>
      <c r="I191" s="56">
        <v>0</v>
      </c>
      <c r="J191" s="56">
        <v>0</v>
      </c>
      <c r="K191" s="56">
        <v>0</v>
      </c>
      <c r="L191" s="56">
        <v>23649853.37</v>
      </c>
      <c r="M191" s="56">
        <v>0</v>
      </c>
      <c r="N191" s="56">
        <v>0</v>
      </c>
      <c r="O191" s="56">
        <v>23649853.37</v>
      </c>
      <c r="P191" s="1">
        <v>42</v>
      </c>
    </row>
    <row r="192" spans="1:16" ht="12.75">
      <c r="A192" t="s">
        <v>235</v>
      </c>
      <c r="B192" t="s">
        <v>607</v>
      </c>
      <c r="C192" t="s">
        <v>612</v>
      </c>
      <c r="D192" t="s">
        <v>613</v>
      </c>
      <c r="E192" t="s">
        <v>614</v>
      </c>
      <c r="F192" t="s">
        <v>669</v>
      </c>
      <c r="G192" t="s">
        <v>670</v>
      </c>
      <c r="H192" s="56">
        <v>0</v>
      </c>
      <c r="I192" s="56">
        <v>0</v>
      </c>
      <c r="J192" s="56">
        <v>0</v>
      </c>
      <c r="K192" s="56">
        <v>0</v>
      </c>
      <c r="L192" s="56">
        <v>198647.29</v>
      </c>
      <c r="M192" s="56">
        <v>0</v>
      </c>
      <c r="N192" s="56">
        <v>0</v>
      </c>
      <c r="O192" s="56">
        <v>198647.29</v>
      </c>
      <c r="P192" s="1">
        <v>42</v>
      </c>
    </row>
    <row r="193" spans="1:16" ht="12.75">
      <c r="A193" t="s">
        <v>235</v>
      </c>
      <c r="B193" t="s">
        <v>607</v>
      </c>
      <c r="C193" t="s">
        <v>612</v>
      </c>
      <c r="D193" t="s">
        <v>613</v>
      </c>
      <c r="E193" t="s">
        <v>614</v>
      </c>
      <c r="F193" t="s">
        <v>671</v>
      </c>
      <c r="G193" t="s">
        <v>672</v>
      </c>
      <c r="H193" s="56">
        <v>0</v>
      </c>
      <c r="I193" s="56">
        <v>0</v>
      </c>
      <c r="J193" s="56">
        <v>0</v>
      </c>
      <c r="K193" s="56">
        <v>0</v>
      </c>
      <c r="L193" s="56">
        <v>43834603.07</v>
      </c>
      <c r="M193" s="56">
        <v>0</v>
      </c>
      <c r="N193" s="56">
        <v>0</v>
      </c>
      <c r="O193" s="56">
        <v>43834603.07</v>
      </c>
      <c r="P193" s="1">
        <v>42</v>
      </c>
    </row>
    <row r="194" spans="1:16" ht="12.75">
      <c r="A194" t="s">
        <v>235</v>
      </c>
      <c r="B194" t="s">
        <v>607</v>
      </c>
      <c r="C194" t="s">
        <v>612</v>
      </c>
      <c r="D194" t="s">
        <v>613</v>
      </c>
      <c r="E194" t="s">
        <v>614</v>
      </c>
      <c r="F194" t="s">
        <v>673</v>
      </c>
      <c r="G194" t="s">
        <v>674</v>
      </c>
      <c r="H194" s="56">
        <v>0</v>
      </c>
      <c r="I194" s="56">
        <v>0</v>
      </c>
      <c r="J194" s="56">
        <v>0</v>
      </c>
      <c r="K194" s="56">
        <v>0</v>
      </c>
      <c r="L194" s="56">
        <v>35428921.6</v>
      </c>
      <c r="M194" s="56">
        <v>0</v>
      </c>
      <c r="N194" s="56">
        <v>0</v>
      </c>
      <c r="O194" s="56">
        <v>35428921.6</v>
      </c>
      <c r="P194" s="1">
        <v>42</v>
      </c>
    </row>
    <row r="195" spans="1:16" ht="12.75">
      <c r="A195" t="s">
        <v>235</v>
      </c>
      <c r="B195" t="s">
        <v>607</v>
      </c>
      <c r="C195" t="s">
        <v>612</v>
      </c>
      <c r="D195" t="s">
        <v>613</v>
      </c>
      <c r="E195" t="s">
        <v>614</v>
      </c>
      <c r="F195" t="s">
        <v>675</v>
      </c>
      <c r="G195" t="s">
        <v>676</v>
      </c>
      <c r="H195" s="56">
        <v>0</v>
      </c>
      <c r="I195" s="56">
        <v>0</v>
      </c>
      <c r="J195" s="56">
        <v>0</v>
      </c>
      <c r="K195" s="56">
        <v>0</v>
      </c>
      <c r="L195" s="56">
        <v>22751152.25</v>
      </c>
      <c r="M195" s="56">
        <v>0</v>
      </c>
      <c r="N195" s="56">
        <v>0</v>
      </c>
      <c r="O195" s="56">
        <v>22751152.25</v>
      </c>
      <c r="P195" s="1">
        <v>42</v>
      </c>
    </row>
    <row r="196" spans="1:16" ht="12.75">
      <c r="A196" t="s">
        <v>235</v>
      </c>
      <c r="B196" t="s">
        <v>607</v>
      </c>
      <c r="C196" t="s">
        <v>612</v>
      </c>
      <c r="D196" t="s">
        <v>613</v>
      </c>
      <c r="E196" t="s">
        <v>614</v>
      </c>
      <c r="F196" t="s">
        <v>677</v>
      </c>
      <c r="G196" t="s">
        <v>678</v>
      </c>
      <c r="H196" s="56">
        <v>0</v>
      </c>
      <c r="I196" s="56">
        <v>0</v>
      </c>
      <c r="J196" s="56">
        <v>0</v>
      </c>
      <c r="K196" s="56">
        <v>0</v>
      </c>
      <c r="L196" s="56">
        <v>27430165.31</v>
      </c>
      <c r="M196" s="56">
        <v>0</v>
      </c>
      <c r="N196" s="56">
        <v>0</v>
      </c>
      <c r="O196" s="56">
        <v>27430165.31</v>
      </c>
      <c r="P196" s="1">
        <v>42</v>
      </c>
    </row>
    <row r="197" spans="1:16" ht="12.75">
      <c r="A197" t="s">
        <v>235</v>
      </c>
      <c r="B197" t="s">
        <v>607</v>
      </c>
      <c r="C197" t="s">
        <v>612</v>
      </c>
      <c r="D197" t="s">
        <v>613</v>
      </c>
      <c r="E197" t="s">
        <v>614</v>
      </c>
      <c r="F197" t="s">
        <v>679</v>
      </c>
      <c r="G197" t="s">
        <v>680</v>
      </c>
      <c r="H197" s="56">
        <v>0</v>
      </c>
      <c r="I197" s="56">
        <v>0</v>
      </c>
      <c r="J197" s="56">
        <v>0</v>
      </c>
      <c r="K197" s="56">
        <v>0</v>
      </c>
      <c r="L197" s="56">
        <v>4316331.02</v>
      </c>
      <c r="M197" s="56">
        <v>0</v>
      </c>
      <c r="N197" s="56">
        <v>0</v>
      </c>
      <c r="O197" s="56">
        <v>4316331.02</v>
      </c>
      <c r="P197" s="1">
        <v>42</v>
      </c>
    </row>
    <row r="198" spans="1:16" ht="12.75">
      <c r="A198" t="s">
        <v>235</v>
      </c>
      <c r="B198" t="s">
        <v>607</v>
      </c>
      <c r="C198" t="s">
        <v>612</v>
      </c>
      <c r="D198" t="s">
        <v>681</v>
      </c>
      <c r="E198" t="s">
        <v>682</v>
      </c>
      <c r="F198" t="s">
        <v>682</v>
      </c>
      <c r="G198" t="s">
        <v>683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1">
        <v>43</v>
      </c>
    </row>
    <row r="199" spans="1:16" ht="12.75">
      <c r="A199" t="s">
        <v>235</v>
      </c>
      <c r="B199" t="s">
        <v>607</v>
      </c>
      <c r="C199" t="s">
        <v>684</v>
      </c>
      <c r="D199" t="s">
        <v>685</v>
      </c>
      <c r="E199" t="s">
        <v>686</v>
      </c>
      <c r="F199" t="s">
        <v>686</v>
      </c>
      <c r="G199" t="s">
        <v>687</v>
      </c>
      <c r="H199" s="56">
        <v>0</v>
      </c>
      <c r="I199" s="56">
        <v>0</v>
      </c>
      <c r="J199" s="56">
        <v>0</v>
      </c>
      <c r="K199" s="56">
        <v>0</v>
      </c>
      <c r="L199" s="56">
        <v>-9478512.75</v>
      </c>
      <c r="M199" s="56">
        <v>0</v>
      </c>
      <c r="N199" s="56">
        <v>0</v>
      </c>
      <c r="O199" s="56">
        <v>-9478512.75</v>
      </c>
      <c r="P199" s="1">
        <v>47</v>
      </c>
    </row>
    <row r="200" spans="1:16" ht="12.75">
      <c r="A200" t="s">
        <v>235</v>
      </c>
      <c r="B200" t="s">
        <v>607</v>
      </c>
      <c r="C200" t="s">
        <v>684</v>
      </c>
      <c r="D200" t="s">
        <v>688</v>
      </c>
      <c r="E200" t="s">
        <v>689</v>
      </c>
      <c r="F200" t="s">
        <v>689</v>
      </c>
      <c r="G200" t="s">
        <v>690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1">
        <v>47</v>
      </c>
    </row>
    <row r="201" spans="1:16" ht="12.75">
      <c r="A201" t="s">
        <v>235</v>
      </c>
      <c r="B201" t="s">
        <v>607</v>
      </c>
      <c r="C201" t="s">
        <v>684</v>
      </c>
      <c r="D201" t="s">
        <v>691</v>
      </c>
      <c r="E201" t="s">
        <v>692</v>
      </c>
      <c r="F201" t="s">
        <v>692</v>
      </c>
      <c r="G201" t="s">
        <v>693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1">
        <v>47</v>
      </c>
    </row>
    <row r="202" spans="1:16" ht="12.75">
      <c r="A202" t="s">
        <v>235</v>
      </c>
      <c r="B202" t="s">
        <v>607</v>
      </c>
      <c r="C202" t="s">
        <v>684</v>
      </c>
      <c r="D202" t="s">
        <v>694</v>
      </c>
      <c r="E202" t="s">
        <v>695</v>
      </c>
      <c r="F202" t="s">
        <v>695</v>
      </c>
      <c r="G202" t="s">
        <v>696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1">
        <v>45</v>
      </c>
    </row>
    <row r="203" spans="1:16" ht="12.75">
      <c r="A203" t="s">
        <v>235</v>
      </c>
      <c r="B203" t="s">
        <v>607</v>
      </c>
      <c r="C203" t="s">
        <v>684</v>
      </c>
      <c r="D203" t="s">
        <v>697</v>
      </c>
      <c r="E203" t="s">
        <v>698</v>
      </c>
      <c r="F203" t="s">
        <v>698</v>
      </c>
      <c r="G203" t="s">
        <v>699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46</v>
      </c>
    </row>
    <row r="204" spans="1:16" ht="12.75">
      <c r="A204" t="s">
        <v>235</v>
      </c>
      <c r="B204" t="s">
        <v>607</v>
      </c>
      <c r="C204" t="s">
        <v>684</v>
      </c>
      <c r="D204" t="s">
        <v>700</v>
      </c>
      <c r="E204" t="s">
        <v>701</v>
      </c>
      <c r="F204" t="s">
        <v>701</v>
      </c>
      <c r="G204" t="s">
        <v>702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1">
        <v>44</v>
      </c>
    </row>
    <row r="205" spans="1:16" ht="12.75">
      <c r="A205" t="s">
        <v>235</v>
      </c>
      <c r="B205" t="s">
        <v>607</v>
      </c>
      <c r="C205" t="s">
        <v>703</v>
      </c>
      <c r="D205" t="s">
        <v>704</v>
      </c>
      <c r="E205" t="s">
        <v>705</v>
      </c>
      <c r="F205" t="s">
        <v>705</v>
      </c>
      <c r="G205" t="s">
        <v>706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1">
        <v>48</v>
      </c>
    </row>
    <row r="206" spans="1:16" ht="12.75">
      <c r="A206" t="s">
        <v>235</v>
      </c>
      <c r="B206" t="s">
        <v>607</v>
      </c>
      <c r="C206" t="s">
        <v>703</v>
      </c>
      <c r="D206" t="s">
        <v>704</v>
      </c>
      <c r="E206" t="s">
        <v>707</v>
      </c>
      <c r="F206" t="s">
        <v>707</v>
      </c>
      <c r="G206" t="s">
        <v>708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48</v>
      </c>
    </row>
    <row r="207" spans="1:16" ht="12.75">
      <c r="A207" t="s">
        <v>235</v>
      </c>
      <c r="B207" t="s">
        <v>607</v>
      </c>
      <c r="C207" t="s">
        <v>709</v>
      </c>
      <c r="D207" t="s">
        <v>710</v>
      </c>
      <c r="E207" t="s">
        <v>711</v>
      </c>
      <c r="F207" t="s">
        <v>712</v>
      </c>
      <c r="G207" t="s">
        <v>713</v>
      </c>
      <c r="H207" s="56">
        <v>0</v>
      </c>
      <c r="I207" s="56">
        <v>0</v>
      </c>
      <c r="J207" s="56">
        <v>0</v>
      </c>
      <c r="K207" s="56">
        <v>0</v>
      </c>
      <c r="L207" s="56">
        <v>-18000000</v>
      </c>
      <c r="M207" s="56">
        <v>2000000</v>
      </c>
      <c r="N207" s="56">
        <v>0</v>
      </c>
      <c r="O207" s="56">
        <v>-16000000</v>
      </c>
      <c r="P207" s="1">
        <v>50</v>
      </c>
    </row>
    <row r="208" spans="1:16" ht="12.75">
      <c r="A208" t="s">
        <v>235</v>
      </c>
      <c r="B208" t="s">
        <v>607</v>
      </c>
      <c r="C208" t="s">
        <v>709</v>
      </c>
      <c r="D208" t="s">
        <v>710</v>
      </c>
      <c r="E208" t="s">
        <v>711</v>
      </c>
      <c r="F208" t="s">
        <v>714</v>
      </c>
      <c r="G208" t="s">
        <v>715</v>
      </c>
      <c r="H208" s="56">
        <v>0</v>
      </c>
      <c r="I208" s="56">
        <v>0</v>
      </c>
      <c r="J208" s="56">
        <v>0</v>
      </c>
      <c r="K208" s="56">
        <v>0</v>
      </c>
      <c r="L208" s="56">
        <v>-8000000</v>
      </c>
      <c r="M208" s="56">
        <v>4000000</v>
      </c>
      <c r="N208" s="56">
        <v>0</v>
      </c>
      <c r="O208" s="56">
        <v>-4000000</v>
      </c>
      <c r="P208" s="1">
        <v>50</v>
      </c>
    </row>
    <row r="209" spans="1:16" ht="12.75">
      <c r="A209" t="s">
        <v>235</v>
      </c>
      <c r="B209" t="s">
        <v>607</v>
      </c>
      <c r="C209" t="s">
        <v>709</v>
      </c>
      <c r="D209" t="s">
        <v>710</v>
      </c>
      <c r="E209" t="s">
        <v>711</v>
      </c>
      <c r="F209" t="s">
        <v>716</v>
      </c>
      <c r="G209" t="s">
        <v>717</v>
      </c>
      <c r="H209" s="56">
        <v>0</v>
      </c>
      <c r="I209" s="56">
        <v>0</v>
      </c>
      <c r="J209" s="56">
        <v>0</v>
      </c>
      <c r="K209" s="56">
        <v>0</v>
      </c>
      <c r="L209" s="56">
        <v>-10000000</v>
      </c>
      <c r="M209" s="56">
        <v>5000000</v>
      </c>
      <c r="N209" s="56">
        <v>0</v>
      </c>
      <c r="O209" s="56">
        <v>-5000000</v>
      </c>
      <c r="P209" s="1">
        <v>50</v>
      </c>
    </row>
    <row r="210" spans="1:16" ht="12.75">
      <c r="A210" t="s">
        <v>235</v>
      </c>
      <c r="B210" t="s">
        <v>607</v>
      </c>
      <c r="C210" t="s">
        <v>709</v>
      </c>
      <c r="D210" t="s">
        <v>710</v>
      </c>
      <c r="E210" t="s">
        <v>711</v>
      </c>
      <c r="F210" t="s">
        <v>718</v>
      </c>
      <c r="G210" t="s">
        <v>719</v>
      </c>
      <c r="H210" s="56">
        <v>0</v>
      </c>
      <c r="I210" s="56">
        <v>0</v>
      </c>
      <c r="J210" s="56">
        <v>0</v>
      </c>
      <c r="K210" s="56">
        <v>0</v>
      </c>
      <c r="L210" s="56">
        <v>-900000</v>
      </c>
      <c r="M210" s="56">
        <v>100000</v>
      </c>
      <c r="N210" s="56">
        <v>0</v>
      </c>
      <c r="O210" s="56">
        <v>-800000</v>
      </c>
      <c r="P210" s="1">
        <v>50</v>
      </c>
    </row>
    <row r="211" spans="1:16" ht="12.75">
      <c r="A211" t="s">
        <v>235</v>
      </c>
      <c r="B211" t="s">
        <v>607</v>
      </c>
      <c r="C211" t="s">
        <v>709</v>
      </c>
      <c r="D211" t="s">
        <v>710</v>
      </c>
      <c r="E211" t="s">
        <v>711</v>
      </c>
      <c r="F211" t="s">
        <v>720</v>
      </c>
      <c r="G211" t="s">
        <v>721</v>
      </c>
      <c r="H211" s="56">
        <v>0</v>
      </c>
      <c r="I211" s="56">
        <v>0</v>
      </c>
      <c r="J211" s="56">
        <v>0</v>
      </c>
      <c r="K211" s="56">
        <v>0</v>
      </c>
      <c r="L211" s="56">
        <v>-18000000</v>
      </c>
      <c r="M211" s="56">
        <v>2000000</v>
      </c>
      <c r="N211" s="56">
        <v>0</v>
      </c>
      <c r="O211" s="56">
        <v>-16000000</v>
      </c>
      <c r="P211" s="1">
        <v>50</v>
      </c>
    </row>
    <row r="212" spans="1:16" ht="12.75">
      <c r="A212" t="s">
        <v>235</v>
      </c>
      <c r="B212" t="s">
        <v>607</v>
      </c>
      <c r="C212" t="s">
        <v>709</v>
      </c>
      <c r="D212" t="s">
        <v>710</v>
      </c>
      <c r="E212" t="s">
        <v>711</v>
      </c>
      <c r="F212" t="s">
        <v>722</v>
      </c>
      <c r="G212" t="s">
        <v>723</v>
      </c>
      <c r="H212" s="56">
        <v>0</v>
      </c>
      <c r="I212" s="56">
        <v>0</v>
      </c>
      <c r="J212" s="56">
        <v>0</v>
      </c>
      <c r="K212" s="56">
        <v>0</v>
      </c>
      <c r="L212" s="56">
        <v>-1710000</v>
      </c>
      <c r="M212" s="56">
        <v>1710000</v>
      </c>
      <c r="N212" s="56">
        <v>0</v>
      </c>
      <c r="O212" s="56">
        <v>0</v>
      </c>
      <c r="P212" s="1">
        <v>50</v>
      </c>
    </row>
    <row r="213" spans="1:16" ht="12.75">
      <c r="A213" t="s">
        <v>235</v>
      </c>
      <c r="B213" t="s">
        <v>607</v>
      </c>
      <c r="C213" t="s">
        <v>709</v>
      </c>
      <c r="D213" t="s">
        <v>710</v>
      </c>
      <c r="E213" t="s">
        <v>711</v>
      </c>
      <c r="F213" t="s">
        <v>724</v>
      </c>
      <c r="G213" t="s">
        <v>725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1500000</v>
      </c>
      <c r="N213" s="56">
        <v>15000000</v>
      </c>
      <c r="O213" s="56">
        <v>-13500000</v>
      </c>
      <c r="P213" s="1">
        <v>50</v>
      </c>
    </row>
    <row r="214" spans="1:16" ht="12.75">
      <c r="A214" t="s">
        <v>235</v>
      </c>
      <c r="B214" t="s">
        <v>607</v>
      </c>
      <c r="C214" t="s">
        <v>709</v>
      </c>
      <c r="D214" t="s">
        <v>710</v>
      </c>
      <c r="E214" t="s">
        <v>711</v>
      </c>
      <c r="F214" t="s">
        <v>726</v>
      </c>
      <c r="G214" t="s">
        <v>727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1500000</v>
      </c>
      <c r="N214" s="56">
        <v>15000000</v>
      </c>
      <c r="O214" s="56">
        <v>-13500000</v>
      </c>
      <c r="P214" s="1">
        <v>50</v>
      </c>
    </row>
    <row r="215" spans="1:16" ht="12.75">
      <c r="A215" t="s">
        <v>235</v>
      </c>
      <c r="B215" t="s">
        <v>607</v>
      </c>
      <c r="C215" t="s">
        <v>709</v>
      </c>
      <c r="D215" t="s">
        <v>710</v>
      </c>
      <c r="E215" t="s">
        <v>711</v>
      </c>
      <c r="F215" t="s">
        <v>728</v>
      </c>
      <c r="G215" t="s">
        <v>729</v>
      </c>
      <c r="H215" s="56">
        <v>0</v>
      </c>
      <c r="I215" s="56">
        <v>0</v>
      </c>
      <c r="J215" s="56">
        <v>0</v>
      </c>
      <c r="K215" s="56">
        <v>0</v>
      </c>
      <c r="L215" s="56">
        <v>-5240000</v>
      </c>
      <c r="M215" s="56">
        <v>2620000</v>
      </c>
      <c r="N215" s="56">
        <v>0</v>
      </c>
      <c r="O215" s="56">
        <v>-2620000</v>
      </c>
      <c r="P215" s="1">
        <v>50</v>
      </c>
    </row>
    <row r="216" spans="1:16" ht="12.75">
      <c r="A216" t="s">
        <v>235</v>
      </c>
      <c r="B216" t="s">
        <v>607</v>
      </c>
      <c r="C216" t="s">
        <v>709</v>
      </c>
      <c r="D216" t="s">
        <v>710</v>
      </c>
      <c r="E216" t="s">
        <v>711</v>
      </c>
      <c r="F216" t="s">
        <v>730</v>
      </c>
      <c r="G216" t="s">
        <v>731</v>
      </c>
      <c r="H216" s="56">
        <v>0</v>
      </c>
      <c r="I216" s="56">
        <v>0</v>
      </c>
      <c r="J216" s="56">
        <v>0</v>
      </c>
      <c r="K216" s="56">
        <v>0</v>
      </c>
      <c r="L216" s="56">
        <v>-2820000</v>
      </c>
      <c r="M216" s="56">
        <v>2820000</v>
      </c>
      <c r="N216" s="56">
        <v>0</v>
      </c>
      <c r="O216" s="56">
        <v>0</v>
      </c>
      <c r="P216" s="1">
        <v>50</v>
      </c>
    </row>
    <row r="217" spans="1:16" ht="12.75">
      <c r="A217" t="s">
        <v>235</v>
      </c>
      <c r="B217" t="s">
        <v>607</v>
      </c>
      <c r="C217" t="s">
        <v>709</v>
      </c>
      <c r="D217" t="s">
        <v>710</v>
      </c>
      <c r="E217" t="s">
        <v>711</v>
      </c>
      <c r="F217" t="s">
        <v>732</v>
      </c>
      <c r="G217" t="s">
        <v>733</v>
      </c>
      <c r="H217" s="56">
        <v>0</v>
      </c>
      <c r="I217" s="56">
        <v>0</v>
      </c>
      <c r="J217" s="56">
        <v>0</v>
      </c>
      <c r="K217" s="56">
        <v>0</v>
      </c>
      <c r="L217" s="56">
        <v>-18000000</v>
      </c>
      <c r="M217" s="56">
        <v>6000000</v>
      </c>
      <c r="N217" s="56">
        <v>0</v>
      </c>
      <c r="O217" s="56">
        <v>-12000000</v>
      </c>
      <c r="P217" s="1">
        <v>50</v>
      </c>
    </row>
    <row r="218" spans="1:16" ht="12.75">
      <c r="A218" t="s">
        <v>235</v>
      </c>
      <c r="B218" t="s">
        <v>607</v>
      </c>
      <c r="C218" t="s">
        <v>709</v>
      </c>
      <c r="D218" t="s">
        <v>710</v>
      </c>
      <c r="E218" t="s">
        <v>711</v>
      </c>
      <c r="F218" t="s">
        <v>734</v>
      </c>
      <c r="G218" t="s">
        <v>735</v>
      </c>
      <c r="H218" s="56">
        <v>0</v>
      </c>
      <c r="I218" s="56">
        <v>0</v>
      </c>
      <c r="J218" s="56">
        <v>0</v>
      </c>
      <c r="K218" s="56">
        <v>0</v>
      </c>
      <c r="L218" s="56">
        <v>-44100000</v>
      </c>
      <c r="M218" s="56">
        <v>8800000</v>
      </c>
      <c r="N218" s="56">
        <v>0</v>
      </c>
      <c r="O218" s="56">
        <v>-35300000</v>
      </c>
      <c r="P218" s="1">
        <v>50</v>
      </c>
    </row>
    <row r="219" spans="1:16" ht="12.75">
      <c r="A219" t="s">
        <v>235</v>
      </c>
      <c r="B219" t="s">
        <v>607</v>
      </c>
      <c r="C219" t="s">
        <v>709</v>
      </c>
      <c r="D219" t="s">
        <v>710</v>
      </c>
      <c r="E219" t="s">
        <v>711</v>
      </c>
      <c r="F219" t="s">
        <v>736</v>
      </c>
      <c r="G219" t="s">
        <v>737</v>
      </c>
      <c r="H219" s="56">
        <v>0</v>
      </c>
      <c r="I219" s="56">
        <v>0</v>
      </c>
      <c r="J219" s="56">
        <v>0</v>
      </c>
      <c r="K219" s="56">
        <v>0</v>
      </c>
      <c r="L219" s="56">
        <v>-10000000</v>
      </c>
      <c r="M219" s="56">
        <v>1250000</v>
      </c>
      <c r="N219" s="56">
        <v>0</v>
      </c>
      <c r="O219" s="56">
        <v>-8750000</v>
      </c>
      <c r="P219" s="1">
        <v>50</v>
      </c>
    </row>
    <row r="220" spans="1:16" ht="12.75">
      <c r="A220" t="s">
        <v>235</v>
      </c>
      <c r="B220" t="s">
        <v>607</v>
      </c>
      <c r="C220" t="s">
        <v>709</v>
      </c>
      <c r="D220" t="s">
        <v>710</v>
      </c>
      <c r="E220" t="s">
        <v>711</v>
      </c>
      <c r="F220" t="s">
        <v>738</v>
      </c>
      <c r="G220" t="s">
        <v>739</v>
      </c>
      <c r="H220" s="56">
        <v>0</v>
      </c>
      <c r="I220" s="56">
        <v>0</v>
      </c>
      <c r="J220" s="56">
        <v>0</v>
      </c>
      <c r="K220" s="56">
        <v>0</v>
      </c>
      <c r="L220" s="56">
        <v>-22000000</v>
      </c>
      <c r="M220" s="56">
        <v>2750000</v>
      </c>
      <c r="N220" s="56">
        <v>0</v>
      </c>
      <c r="O220" s="56">
        <v>-19250000</v>
      </c>
      <c r="P220" s="1">
        <v>50</v>
      </c>
    </row>
    <row r="221" spans="1:16" ht="12.75">
      <c r="A221" t="s">
        <v>235</v>
      </c>
      <c r="B221" t="s">
        <v>607</v>
      </c>
      <c r="C221" t="s">
        <v>709</v>
      </c>
      <c r="D221" t="s">
        <v>710</v>
      </c>
      <c r="E221" t="s">
        <v>711</v>
      </c>
      <c r="F221" t="s">
        <v>740</v>
      </c>
      <c r="G221" t="s">
        <v>741</v>
      </c>
      <c r="H221" s="56">
        <v>0</v>
      </c>
      <c r="I221" s="56">
        <v>0</v>
      </c>
      <c r="J221" s="56">
        <v>0</v>
      </c>
      <c r="K221" s="56">
        <v>0</v>
      </c>
      <c r="L221" s="56">
        <v>-8800000</v>
      </c>
      <c r="M221" s="56">
        <v>1100000</v>
      </c>
      <c r="N221" s="56">
        <v>0</v>
      </c>
      <c r="O221" s="56">
        <v>-7700000</v>
      </c>
      <c r="P221" s="1">
        <v>50</v>
      </c>
    </row>
    <row r="222" spans="1:16" ht="12.75">
      <c r="A222" t="s">
        <v>235</v>
      </c>
      <c r="B222" t="s">
        <v>607</v>
      </c>
      <c r="C222" t="s">
        <v>709</v>
      </c>
      <c r="D222" t="s">
        <v>710</v>
      </c>
      <c r="E222" t="s">
        <v>711</v>
      </c>
      <c r="F222" t="s">
        <v>742</v>
      </c>
      <c r="G222" t="s">
        <v>743</v>
      </c>
      <c r="H222" s="56">
        <v>0</v>
      </c>
      <c r="I222" s="56">
        <v>0</v>
      </c>
      <c r="J222" s="56">
        <v>0</v>
      </c>
      <c r="K222" s="56">
        <v>0</v>
      </c>
      <c r="L222" s="56">
        <v>-8800000</v>
      </c>
      <c r="M222" s="56">
        <v>1100000</v>
      </c>
      <c r="N222" s="56">
        <v>0</v>
      </c>
      <c r="O222" s="56">
        <v>-7700000</v>
      </c>
      <c r="P222" s="1">
        <v>50</v>
      </c>
    </row>
    <row r="223" spans="1:16" ht="12.75">
      <c r="A223" t="s">
        <v>235</v>
      </c>
      <c r="B223" t="s">
        <v>607</v>
      </c>
      <c r="C223" t="s">
        <v>709</v>
      </c>
      <c r="D223" t="s">
        <v>710</v>
      </c>
      <c r="E223" t="s">
        <v>744</v>
      </c>
      <c r="F223" t="s">
        <v>745</v>
      </c>
      <c r="G223" t="s">
        <v>746</v>
      </c>
      <c r="H223" s="56">
        <v>0</v>
      </c>
      <c r="I223" s="56">
        <v>0</v>
      </c>
      <c r="J223" s="56">
        <v>0</v>
      </c>
      <c r="K223" s="56">
        <v>0</v>
      </c>
      <c r="L223" s="56">
        <v>-53025000</v>
      </c>
      <c r="M223" s="56">
        <v>4465000</v>
      </c>
      <c r="N223" s="56">
        <v>0</v>
      </c>
      <c r="O223" s="56">
        <v>-48560000</v>
      </c>
      <c r="P223" s="1">
        <v>50</v>
      </c>
    </row>
    <row r="224" spans="1:16" ht="12.75">
      <c r="A224" t="s">
        <v>235</v>
      </c>
      <c r="B224" t="s">
        <v>607</v>
      </c>
      <c r="C224" t="s">
        <v>709</v>
      </c>
      <c r="D224" t="s">
        <v>710</v>
      </c>
      <c r="E224" t="s">
        <v>747</v>
      </c>
      <c r="F224" t="s">
        <v>748</v>
      </c>
      <c r="G224" t="s">
        <v>749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330300000</v>
      </c>
      <c r="N224" s="56">
        <v>330300000</v>
      </c>
      <c r="O224" s="56">
        <v>0</v>
      </c>
      <c r="P224" s="1">
        <v>50</v>
      </c>
    </row>
    <row r="225" spans="1:16" ht="12.75">
      <c r="A225" t="s">
        <v>235</v>
      </c>
      <c r="B225" t="s">
        <v>607</v>
      </c>
      <c r="C225" t="s">
        <v>709</v>
      </c>
      <c r="D225" t="s">
        <v>710</v>
      </c>
      <c r="E225" t="s">
        <v>747</v>
      </c>
      <c r="F225" t="s">
        <v>750</v>
      </c>
      <c r="G225" t="s">
        <v>751</v>
      </c>
      <c r="H225" s="56">
        <v>0</v>
      </c>
      <c r="I225" s="56">
        <v>0</v>
      </c>
      <c r="J225" s="56">
        <v>0</v>
      </c>
      <c r="K225" s="56">
        <v>0</v>
      </c>
      <c r="L225" s="56">
        <v>-30000000</v>
      </c>
      <c r="M225" s="56">
        <v>530000000</v>
      </c>
      <c r="N225" s="56">
        <v>500000000</v>
      </c>
      <c r="O225" s="56">
        <v>0</v>
      </c>
      <c r="P225" s="1">
        <v>50</v>
      </c>
    </row>
    <row r="226" spans="1:16" ht="12.75">
      <c r="A226" t="s">
        <v>235</v>
      </c>
      <c r="B226" t="s">
        <v>607</v>
      </c>
      <c r="C226" t="s">
        <v>709</v>
      </c>
      <c r="D226" t="s">
        <v>710</v>
      </c>
      <c r="E226" t="s">
        <v>747</v>
      </c>
      <c r="F226" t="s">
        <v>752</v>
      </c>
      <c r="G226" t="s">
        <v>753</v>
      </c>
      <c r="H226" s="56">
        <v>0</v>
      </c>
      <c r="I226" s="56">
        <v>97150000</v>
      </c>
      <c r="J226" s="56">
        <v>145150000</v>
      </c>
      <c r="K226" s="56">
        <v>-48000000</v>
      </c>
      <c r="L226" s="56">
        <v>-8250000</v>
      </c>
      <c r="M226" s="56">
        <v>438200000</v>
      </c>
      <c r="N226" s="56">
        <v>429950000</v>
      </c>
      <c r="O226" s="56">
        <v>0</v>
      </c>
      <c r="P226" s="1">
        <v>50</v>
      </c>
    </row>
    <row r="227" spans="1:16" ht="12.75">
      <c r="A227" t="s">
        <v>235</v>
      </c>
      <c r="B227" t="s">
        <v>607</v>
      </c>
      <c r="C227" t="s">
        <v>709</v>
      </c>
      <c r="D227" t="s">
        <v>710</v>
      </c>
      <c r="E227" t="s">
        <v>747</v>
      </c>
      <c r="F227" t="s">
        <v>754</v>
      </c>
      <c r="G227" t="s">
        <v>755</v>
      </c>
      <c r="H227" s="56">
        <v>0</v>
      </c>
      <c r="I227" s="56">
        <v>30000000</v>
      </c>
      <c r="J227" s="56">
        <v>51850000</v>
      </c>
      <c r="K227" s="56">
        <v>-21850000</v>
      </c>
      <c r="L227" s="56">
        <v>-30000000</v>
      </c>
      <c r="M227" s="56">
        <v>289950000</v>
      </c>
      <c r="N227" s="56">
        <v>259950000</v>
      </c>
      <c r="O227" s="56">
        <v>0</v>
      </c>
      <c r="P227" s="1">
        <v>50</v>
      </c>
    </row>
    <row r="228" spans="1:16" ht="12.75">
      <c r="A228" t="s">
        <v>235</v>
      </c>
      <c r="B228" t="s">
        <v>607</v>
      </c>
      <c r="C228" t="s">
        <v>709</v>
      </c>
      <c r="D228" t="s">
        <v>710</v>
      </c>
      <c r="E228" t="s">
        <v>747</v>
      </c>
      <c r="F228" t="s">
        <v>756</v>
      </c>
      <c r="G228" t="s">
        <v>757</v>
      </c>
      <c r="H228" s="56">
        <v>0</v>
      </c>
      <c r="I228" s="56">
        <v>12950000</v>
      </c>
      <c r="J228" s="56">
        <v>12950000</v>
      </c>
      <c r="K228" s="56">
        <v>0</v>
      </c>
      <c r="L228" s="56">
        <v>0</v>
      </c>
      <c r="M228" s="56">
        <v>15050000</v>
      </c>
      <c r="N228" s="56">
        <v>15050000</v>
      </c>
      <c r="O228" s="56">
        <v>0</v>
      </c>
      <c r="P228" s="1">
        <v>50</v>
      </c>
    </row>
    <row r="229" spans="1:16" ht="12.75">
      <c r="A229" t="s">
        <v>235</v>
      </c>
      <c r="B229" t="s">
        <v>607</v>
      </c>
      <c r="C229" t="s">
        <v>709</v>
      </c>
      <c r="D229" t="s">
        <v>710</v>
      </c>
      <c r="E229" t="s">
        <v>747</v>
      </c>
      <c r="F229" t="s">
        <v>758</v>
      </c>
      <c r="G229" t="s">
        <v>759</v>
      </c>
      <c r="H229" s="56">
        <v>0</v>
      </c>
      <c r="I229" s="56">
        <v>98100000</v>
      </c>
      <c r="J229" s="56">
        <v>138050000</v>
      </c>
      <c r="K229" s="56">
        <v>-39950000</v>
      </c>
      <c r="L229" s="56">
        <v>-54950000</v>
      </c>
      <c r="M229" s="56">
        <v>528500000</v>
      </c>
      <c r="N229" s="56">
        <v>488550000</v>
      </c>
      <c r="O229" s="56">
        <v>-15000000</v>
      </c>
      <c r="P229" s="1">
        <v>50</v>
      </c>
    </row>
    <row r="230" spans="1:16" ht="12.75">
      <c r="A230" t="s">
        <v>235</v>
      </c>
      <c r="B230" t="s">
        <v>607</v>
      </c>
      <c r="C230" t="s">
        <v>709</v>
      </c>
      <c r="D230" t="s">
        <v>710</v>
      </c>
      <c r="E230" t="s">
        <v>760</v>
      </c>
      <c r="F230" t="s">
        <v>761</v>
      </c>
      <c r="G230" t="s">
        <v>762</v>
      </c>
      <c r="H230" s="56">
        <v>0</v>
      </c>
      <c r="I230" s="56">
        <v>0</v>
      </c>
      <c r="J230" s="56">
        <v>0</v>
      </c>
      <c r="K230" s="56">
        <v>0</v>
      </c>
      <c r="L230" s="56">
        <v>-17600000</v>
      </c>
      <c r="M230" s="56">
        <v>0</v>
      </c>
      <c r="N230" s="56">
        <v>8800000</v>
      </c>
      <c r="O230" s="56">
        <v>-26400000</v>
      </c>
      <c r="P230" s="1">
        <v>50</v>
      </c>
    </row>
    <row r="231" spans="1:16" ht="12.75">
      <c r="A231" t="s">
        <v>235</v>
      </c>
      <c r="B231" t="s">
        <v>607</v>
      </c>
      <c r="C231" t="s">
        <v>709</v>
      </c>
      <c r="D231" t="s">
        <v>763</v>
      </c>
      <c r="E231" t="s">
        <v>764</v>
      </c>
      <c r="F231" t="s">
        <v>764</v>
      </c>
      <c r="G231" t="s">
        <v>765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1">
        <v>52</v>
      </c>
    </row>
    <row r="232" spans="1:16" ht="12.75">
      <c r="A232" t="s">
        <v>235</v>
      </c>
      <c r="B232" t="s">
        <v>607</v>
      </c>
      <c r="C232" t="s">
        <v>709</v>
      </c>
      <c r="D232" t="s">
        <v>766</v>
      </c>
      <c r="E232" t="s">
        <v>767</v>
      </c>
      <c r="F232" t="s">
        <v>768</v>
      </c>
      <c r="G232" t="s">
        <v>769</v>
      </c>
      <c r="H232" s="56">
        <v>0</v>
      </c>
      <c r="I232" s="56">
        <v>0</v>
      </c>
      <c r="J232" s="56">
        <v>0</v>
      </c>
      <c r="K232" s="56">
        <v>0</v>
      </c>
      <c r="L232" s="56">
        <v>0.23</v>
      </c>
      <c r="M232" s="56">
        <v>0</v>
      </c>
      <c r="N232" s="56">
        <v>0</v>
      </c>
      <c r="O232" s="56">
        <v>0.23</v>
      </c>
      <c r="P232" s="1">
        <v>52</v>
      </c>
    </row>
    <row r="233" spans="1:16" ht="12.75">
      <c r="A233" t="s">
        <v>235</v>
      </c>
      <c r="B233" t="s">
        <v>607</v>
      </c>
      <c r="C233" t="s">
        <v>709</v>
      </c>
      <c r="D233" t="s">
        <v>766</v>
      </c>
      <c r="E233" t="s">
        <v>767</v>
      </c>
      <c r="F233" t="s">
        <v>770</v>
      </c>
      <c r="G233" t="s">
        <v>771</v>
      </c>
      <c r="H233" s="56">
        <v>0</v>
      </c>
      <c r="I233" s="56">
        <v>0</v>
      </c>
      <c r="J233" s="56">
        <v>0</v>
      </c>
      <c r="K233" s="56">
        <v>0</v>
      </c>
      <c r="L233" s="56">
        <v>-187032.04</v>
      </c>
      <c r="M233" s="56">
        <v>187032.04</v>
      </c>
      <c r="N233" s="56">
        <v>0</v>
      </c>
      <c r="O233" s="56">
        <v>0</v>
      </c>
      <c r="P233" s="1">
        <v>52</v>
      </c>
    </row>
    <row r="234" spans="1:16" ht="12.75">
      <c r="A234" t="s">
        <v>235</v>
      </c>
      <c r="B234" t="s">
        <v>607</v>
      </c>
      <c r="C234" t="s">
        <v>709</v>
      </c>
      <c r="D234" t="s">
        <v>772</v>
      </c>
      <c r="E234" t="s">
        <v>773</v>
      </c>
      <c r="F234" t="s">
        <v>773</v>
      </c>
      <c r="G234" t="s">
        <v>774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1">
        <v>51</v>
      </c>
    </row>
    <row r="235" spans="1:16" ht="12.75">
      <c r="A235" t="s">
        <v>235</v>
      </c>
      <c r="B235" t="s">
        <v>607</v>
      </c>
      <c r="C235" t="s">
        <v>775</v>
      </c>
      <c r="D235" t="s">
        <v>776</v>
      </c>
      <c r="E235" t="s">
        <v>777</v>
      </c>
      <c r="F235" t="s">
        <v>777</v>
      </c>
      <c r="G235" t="s">
        <v>778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1">
        <v>52</v>
      </c>
    </row>
    <row r="236" spans="1:16" ht="12.75">
      <c r="A236" t="s">
        <v>235</v>
      </c>
      <c r="B236" t="s">
        <v>607</v>
      </c>
      <c r="C236" t="s">
        <v>775</v>
      </c>
      <c r="D236" t="s">
        <v>779</v>
      </c>
      <c r="E236" t="s">
        <v>780</v>
      </c>
      <c r="F236" t="s">
        <v>780</v>
      </c>
      <c r="G236" t="s">
        <v>781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1">
        <v>52</v>
      </c>
    </row>
    <row r="237" spans="1:16" ht="12.75">
      <c r="A237" t="s">
        <v>229</v>
      </c>
      <c r="B237" t="s">
        <v>782</v>
      </c>
      <c r="C237" t="s">
        <v>783</v>
      </c>
      <c r="D237" t="s">
        <v>784</v>
      </c>
      <c r="E237" t="s">
        <v>785</v>
      </c>
      <c r="F237" t="s">
        <v>785</v>
      </c>
      <c r="G237" t="s">
        <v>786</v>
      </c>
      <c r="H237" s="56">
        <v>0</v>
      </c>
      <c r="I237" s="56">
        <v>11572.81</v>
      </c>
      <c r="J237" s="56">
        <v>0</v>
      </c>
      <c r="K237" s="56">
        <v>11572.81</v>
      </c>
      <c r="L237" s="56">
        <v>36510459.32</v>
      </c>
      <c r="M237" s="56">
        <v>710546.74</v>
      </c>
      <c r="N237" s="56">
        <v>0</v>
      </c>
      <c r="O237" s="56">
        <v>37221006.06</v>
      </c>
      <c r="P237" s="1">
        <v>1</v>
      </c>
    </row>
    <row r="238" spans="1:16" ht="12.75">
      <c r="A238" t="s">
        <v>229</v>
      </c>
      <c r="B238" t="s">
        <v>782</v>
      </c>
      <c r="C238" t="s">
        <v>783</v>
      </c>
      <c r="D238" t="s">
        <v>787</v>
      </c>
      <c r="E238" t="s">
        <v>788</v>
      </c>
      <c r="F238" t="s">
        <v>788</v>
      </c>
      <c r="G238" t="s">
        <v>789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1">
        <v>2</v>
      </c>
    </row>
    <row r="239" spans="1:16" ht="12.75">
      <c r="A239" t="s">
        <v>229</v>
      </c>
      <c r="B239" t="s">
        <v>782</v>
      </c>
      <c r="C239" t="s">
        <v>783</v>
      </c>
      <c r="D239" t="s">
        <v>790</v>
      </c>
      <c r="E239" t="s">
        <v>791</v>
      </c>
      <c r="F239" t="s">
        <v>791</v>
      </c>
      <c r="G239" t="s">
        <v>792</v>
      </c>
      <c r="H239" s="56">
        <v>0</v>
      </c>
      <c r="I239" s="56">
        <v>1382277.65</v>
      </c>
      <c r="J239" s="56">
        <v>0</v>
      </c>
      <c r="K239" s="56">
        <v>1382277.65</v>
      </c>
      <c r="L239" s="56">
        <v>218946266.19</v>
      </c>
      <c r="M239" s="56">
        <v>12180195.879999999</v>
      </c>
      <c r="N239" s="56">
        <v>0</v>
      </c>
      <c r="O239" s="56">
        <v>231126462.07</v>
      </c>
      <c r="P239" s="1">
        <v>3</v>
      </c>
    </row>
    <row r="240" spans="1:16" ht="12.75">
      <c r="A240" t="s">
        <v>229</v>
      </c>
      <c r="B240" t="s">
        <v>782</v>
      </c>
      <c r="C240" t="s">
        <v>783</v>
      </c>
      <c r="D240" t="s">
        <v>790</v>
      </c>
      <c r="E240" t="s">
        <v>793</v>
      </c>
      <c r="F240" t="s">
        <v>793</v>
      </c>
      <c r="G240" t="s">
        <v>794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1">
        <v>3</v>
      </c>
    </row>
    <row r="241" spans="1:16" ht="12.75">
      <c r="A241" t="s">
        <v>229</v>
      </c>
      <c r="B241" t="s">
        <v>782</v>
      </c>
      <c r="C241" t="s">
        <v>783</v>
      </c>
      <c r="D241" t="s">
        <v>795</v>
      </c>
      <c r="E241" t="s">
        <v>796</v>
      </c>
      <c r="F241" t="s">
        <v>796</v>
      </c>
      <c r="G241" t="s">
        <v>797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1">
        <v>5</v>
      </c>
    </row>
    <row r="242" spans="1:16" ht="12.75">
      <c r="A242" t="s">
        <v>229</v>
      </c>
      <c r="B242" t="s">
        <v>782</v>
      </c>
      <c r="C242" t="s">
        <v>783</v>
      </c>
      <c r="D242" t="s">
        <v>798</v>
      </c>
      <c r="E242" t="s">
        <v>799</v>
      </c>
      <c r="F242" t="s">
        <v>799</v>
      </c>
      <c r="G242" t="s">
        <v>800</v>
      </c>
      <c r="H242" s="56">
        <v>0</v>
      </c>
      <c r="I242" s="56">
        <v>0</v>
      </c>
      <c r="J242" s="56">
        <v>0</v>
      </c>
      <c r="K242" s="56">
        <v>0</v>
      </c>
      <c r="L242" s="56">
        <v>992062.95</v>
      </c>
      <c r="M242" s="56">
        <v>0</v>
      </c>
      <c r="N242" s="56">
        <v>0</v>
      </c>
      <c r="O242" s="56">
        <v>992062.95</v>
      </c>
      <c r="P242" s="1">
        <v>5</v>
      </c>
    </row>
    <row r="243" spans="1:16" ht="12.75">
      <c r="A243" t="s">
        <v>229</v>
      </c>
      <c r="B243" t="s">
        <v>782</v>
      </c>
      <c r="C243" t="s">
        <v>783</v>
      </c>
      <c r="D243" t="s">
        <v>798</v>
      </c>
      <c r="E243" t="s">
        <v>801</v>
      </c>
      <c r="F243" t="s">
        <v>801</v>
      </c>
      <c r="G243" t="s">
        <v>802</v>
      </c>
      <c r="H243" s="56">
        <v>0</v>
      </c>
      <c r="I243" s="56">
        <v>0</v>
      </c>
      <c r="J243" s="56">
        <v>0</v>
      </c>
      <c r="K243" s="56">
        <v>0</v>
      </c>
      <c r="L243" s="56">
        <v>865503.94</v>
      </c>
      <c r="M243" s="56">
        <v>262552.34</v>
      </c>
      <c r="N243" s="56">
        <v>0</v>
      </c>
      <c r="O243" s="56">
        <v>1128056.28</v>
      </c>
      <c r="P243" s="1">
        <v>5</v>
      </c>
    </row>
    <row r="244" spans="1:16" ht="12.75">
      <c r="A244" t="s">
        <v>229</v>
      </c>
      <c r="B244" t="s">
        <v>782</v>
      </c>
      <c r="C244" t="s">
        <v>803</v>
      </c>
      <c r="D244" t="s">
        <v>804</v>
      </c>
      <c r="E244" t="s">
        <v>805</v>
      </c>
      <c r="F244" t="s">
        <v>806</v>
      </c>
      <c r="G244" t="s">
        <v>807</v>
      </c>
      <c r="H244" s="56">
        <v>0</v>
      </c>
      <c r="I244" s="56">
        <v>59283.75</v>
      </c>
      <c r="J244" s="56">
        <v>0</v>
      </c>
      <c r="K244" s="56">
        <v>59283.75</v>
      </c>
      <c r="L244" s="56">
        <v>7300687.94</v>
      </c>
      <c r="M244" s="56">
        <v>0</v>
      </c>
      <c r="N244" s="56">
        <v>0</v>
      </c>
      <c r="O244" s="56">
        <v>7300687.94</v>
      </c>
      <c r="P244" s="1">
        <v>6</v>
      </c>
    </row>
    <row r="245" spans="1:16" ht="12.75">
      <c r="A245" t="s">
        <v>229</v>
      </c>
      <c r="B245" t="s">
        <v>782</v>
      </c>
      <c r="C245" t="s">
        <v>803</v>
      </c>
      <c r="D245" t="s">
        <v>804</v>
      </c>
      <c r="E245" t="s">
        <v>805</v>
      </c>
      <c r="F245" t="s">
        <v>808</v>
      </c>
      <c r="G245" t="s">
        <v>809</v>
      </c>
      <c r="H245" s="56">
        <v>0</v>
      </c>
      <c r="I245" s="56">
        <v>0</v>
      </c>
      <c r="J245" s="56">
        <v>0</v>
      </c>
      <c r="K245" s="56">
        <v>0</v>
      </c>
      <c r="L245" s="56">
        <v>41406990.68</v>
      </c>
      <c r="M245" s="56">
        <v>492251</v>
      </c>
      <c r="N245" s="56">
        <v>61928.28</v>
      </c>
      <c r="O245" s="56">
        <v>41837313.4</v>
      </c>
      <c r="P245" s="1">
        <v>6</v>
      </c>
    </row>
    <row r="246" spans="1:16" ht="12.75">
      <c r="A246" t="s">
        <v>229</v>
      </c>
      <c r="B246" t="s">
        <v>782</v>
      </c>
      <c r="C246" t="s">
        <v>803</v>
      </c>
      <c r="D246" t="s">
        <v>804</v>
      </c>
      <c r="E246" t="s">
        <v>805</v>
      </c>
      <c r="F246" t="s">
        <v>810</v>
      </c>
      <c r="G246" t="s">
        <v>811</v>
      </c>
      <c r="H246" s="56">
        <v>0</v>
      </c>
      <c r="I246" s="56">
        <v>0</v>
      </c>
      <c r="J246" s="56">
        <v>0</v>
      </c>
      <c r="K246" s="56">
        <v>0</v>
      </c>
      <c r="L246" s="56">
        <v>5120566.72</v>
      </c>
      <c r="M246" s="56">
        <v>61928.28</v>
      </c>
      <c r="N246" s="56">
        <v>0</v>
      </c>
      <c r="O246" s="56">
        <v>5182495</v>
      </c>
      <c r="P246" s="1">
        <v>6</v>
      </c>
    </row>
    <row r="247" spans="1:16" ht="12.75">
      <c r="A247" t="s">
        <v>229</v>
      </c>
      <c r="B247" t="s">
        <v>782</v>
      </c>
      <c r="C247" t="s">
        <v>803</v>
      </c>
      <c r="D247" t="s">
        <v>804</v>
      </c>
      <c r="E247" t="s">
        <v>812</v>
      </c>
      <c r="F247" t="s">
        <v>813</v>
      </c>
      <c r="G247" t="s">
        <v>814</v>
      </c>
      <c r="H247" s="56">
        <v>0</v>
      </c>
      <c r="I247" s="56">
        <v>0</v>
      </c>
      <c r="J247" s="56">
        <v>0</v>
      </c>
      <c r="K247" s="56">
        <v>0</v>
      </c>
      <c r="L247" s="56">
        <v>13207439.89</v>
      </c>
      <c r="M247" s="56">
        <v>0</v>
      </c>
      <c r="N247" s="56">
        <v>0</v>
      </c>
      <c r="O247" s="56">
        <v>13207439.89</v>
      </c>
      <c r="P247" s="1">
        <v>6</v>
      </c>
    </row>
    <row r="248" spans="1:16" ht="12.75">
      <c r="A248" t="s">
        <v>229</v>
      </c>
      <c r="B248" t="s">
        <v>782</v>
      </c>
      <c r="C248" t="s">
        <v>803</v>
      </c>
      <c r="D248" t="s">
        <v>804</v>
      </c>
      <c r="E248" t="s">
        <v>815</v>
      </c>
      <c r="F248" t="s">
        <v>815</v>
      </c>
      <c r="G248" t="s">
        <v>816</v>
      </c>
      <c r="H248" s="56">
        <v>0</v>
      </c>
      <c r="I248" s="56">
        <v>0</v>
      </c>
      <c r="J248" s="56">
        <v>0</v>
      </c>
      <c r="K248" s="56">
        <v>0</v>
      </c>
      <c r="L248" s="56">
        <v>8092210.04</v>
      </c>
      <c r="M248" s="56">
        <v>0</v>
      </c>
      <c r="N248" s="56">
        <v>0</v>
      </c>
      <c r="O248" s="56">
        <v>8092210.04</v>
      </c>
      <c r="P248" s="1">
        <v>6</v>
      </c>
    </row>
    <row r="249" spans="1:16" ht="12.75">
      <c r="A249" t="s">
        <v>229</v>
      </c>
      <c r="B249" t="s">
        <v>782</v>
      </c>
      <c r="C249" t="s">
        <v>803</v>
      </c>
      <c r="D249" t="s">
        <v>804</v>
      </c>
      <c r="E249" t="s">
        <v>817</v>
      </c>
      <c r="F249" t="s">
        <v>817</v>
      </c>
      <c r="G249" t="s">
        <v>818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1">
        <v>6</v>
      </c>
    </row>
    <row r="250" spans="1:16" ht="12.75">
      <c r="A250" t="s">
        <v>229</v>
      </c>
      <c r="B250" t="s">
        <v>782</v>
      </c>
      <c r="C250" t="s">
        <v>803</v>
      </c>
      <c r="D250" t="s">
        <v>804</v>
      </c>
      <c r="E250" t="s">
        <v>819</v>
      </c>
      <c r="F250" t="s">
        <v>819</v>
      </c>
      <c r="G250" t="s">
        <v>820</v>
      </c>
      <c r="H250" s="56">
        <v>0</v>
      </c>
      <c r="I250" s="56">
        <v>0</v>
      </c>
      <c r="J250" s="56">
        <v>0</v>
      </c>
      <c r="K250" s="56">
        <v>0</v>
      </c>
      <c r="L250" s="56">
        <v>8837030.88</v>
      </c>
      <c r="M250" s="56">
        <v>276724.31</v>
      </c>
      <c r="N250" s="56">
        <v>0</v>
      </c>
      <c r="O250" s="56">
        <v>9113755.19</v>
      </c>
      <c r="P250" s="1">
        <v>6</v>
      </c>
    </row>
    <row r="251" spans="1:16" ht="12.75">
      <c r="A251" t="s">
        <v>229</v>
      </c>
      <c r="B251" t="s">
        <v>782</v>
      </c>
      <c r="C251" t="s">
        <v>803</v>
      </c>
      <c r="D251" t="s">
        <v>804</v>
      </c>
      <c r="E251" t="s">
        <v>821</v>
      </c>
      <c r="F251" t="s">
        <v>821</v>
      </c>
      <c r="G251" t="s">
        <v>822</v>
      </c>
      <c r="H251" s="56">
        <v>0</v>
      </c>
      <c r="I251" s="56">
        <v>0</v>
      </c>
      <c r="J251" s="56">
        <v>0</v>
      </c>
      <c r="K251" s="56">
        <v>0</v>
      </c>
      <c r="L251" s="56">
        <v>25768212.46</v>
      </c>
      <c r="M251" s="56">
        <v>0</v>
      </c>
      <c r="N251" s="56">
        <v>0</v>
      </c>
      <c r="O251" s="56">
        <v>25768212.46</v>
      </c>
      <c r="P251" s="1">
        <v>6</v>
      </c>
    </row>
    <row r="252" spans="1:16" ht="12.75">
      <c r="A252" t="s">
        <v>229</v>
      </c>
      <c r="B252" t="s">
        <v>782</v>
      </c>
      <c r="C252" t="s">
        <v>803</v>
      </c>
      <c r="D252" t="s">
        <v>823</v>
      </c>
      <c r="E252" t="s">
        <v>824</v>
      </c>
      <c r="F252" t="s">
        <v>825</v>
      </c>
      <c r="G252" t="s">
        <v>826</v>
      </c>
      <c r="H252" s="56">
        <v>0</v>
      </c>
      <c r="I252" s="56">
        <v>0</v>
      </c>
      <c r="J252" s="56">
        <v>0</v>
      </c>
      <c r="K252" s="56">
        <v>0</v>
      </c>
      <c r="L252" s="56">
        <v>22677050.62</v>
      </c>
      <c r="M252" s="56">
        <v>0</v>
      </c>
      <c r="N252" s="56">
        <v>0</v>
      </c>
      <c r="O252" s="56">
        <v>22677050.62</v>
      </c>
      <c r="P252" s="1">
        <v>7</v>
      </c>
    </row>
    <row r="253" spans="1:16" ht="12.75">
      <c r="A253" t="s">
        <v>229</v>
      </c>
      <c r="B253" t="s">
        <v>782</v>
      </c>
      <c r="C253" t="s">
        <v>803</v>
      </c>
      <c r="D253" t="s">
        <v>823</v>
      </c>
      <c r="E253" t="s">
        <v>824</v>
      </c>
      <c r="F253" t="s">
        <v>827</v>
      </c>
      <c r="G253" t="s">
        <v>828</v>
      </c>
      <c r="H253" s="56">
        <v>0</v>
      </c>
      <c r="I253" s="56">
        <v>0</v>
      </c>
      <c r="J253" s="56">
        <v>0</v>
      </c>
      <c r="K253" s="56">
        <v>0</v>
      </c>
      <c r="L253" s="56">
        <v>105921506.14</v>
      </c>
      <c r="M253" s="56">
        <v>1446472.57</v>
      </c>
      <c r="N253" s="56">
        <v>0</v>
      </c>
      <c r="O253" s="56">
        <v>107367978.71</v>
      </c>
      <c r="P253" s="1">
        <v>7</v>
      </c>
    </row>
    <row r="254" spans="1:16" ht="12.75">
      <c r="A254" t="s">
        <v>229</v>
      </c>
      <c r="B254" t="s">
        <v>782</v>
      </c>
      <c r="C254" t="s">
        <v>803</v>
      </c>
      <c r="D254" t="s">
        <v>823</v>
      </c>
      <c r="E254" t="s">
        <v>824</v>
      </c>
      <c r="F254" t="s">
        <v>829</v>
      </c>
      <c r="G254" t="s">
        <v>830</v>
      </c>
      <c r="H254" s="56">
        <v>0</v>
      </c>
      <c r="I254" s="56">
        <v>0</v>
      </c>
      <c r="J254" s="56">
        <v>0</v>
      </c>
      <c r="K254" s="56">
        <v>0</v>
      </c>
      <c r="L254" s="56">
        <v>7859493.9</v>
      </c>
      <c r="M254" s="56">
        <v>144487.8</v>
      </c>
      <c r="N254" s="56">
        <v>0</v>
      </c>
      <c r="O254" s="56">
        <v>8003981.7</v>
      </c>
      <c r="P254" s="1">
        <v>7</v>
      </c>
    </row>
    <row r="255" spans="1:16" ht="12.75">
      <c r="A255" t="s">
        <v>229</v>
      </c>
      <c r="B255" t="s">
        <v>782</v>
      </c>
      <c r="C255" t="s">
        <v>803</v>
      </c>
      <c r="D255" t="s">
        <v>823</v>
      </c>
      <c r="E255" t="s">
        <v>824</v>
      </c>
      <c r="F255" t="s">
        <v>831</v>
      </c>
      <c r="G255" t="s">
        <v>832</v>
      </c>
      <c r="H255" s="56">
        <v>0</v>
      </c>
      <c r="I255" s="56">
        <v>0</v>
      </c>
      <c r="J255" s="56">
        <v>0</v>
      </c>
      <c r="K255" s="56">
        <v>0</v>
      </c>
      <c r="L255" s="56">
        <v>7986782.23</v>
      </c>
      <c r="M255" s="56">
        <v>0</v>
      </c>
      <c r="N255" s="56">
        <v>0</v>
      </c>
      <c r="O255" s="56">
        <v>7986782.23</v>
      </c>
      <c r="P255" s="1">
        <v>7</v>
      </c>
    </row>
    <row r="256" spans="1:16" ht="12.75">
      <c r="A256" t="s">
        <v>229</v>
      </c>
      <c r="B256" t="s">
        <v>782</v>
      </c>
      <c r="C256" t="s">
        <v>803</v>
      </c>
      <c r="D256" t="s">
        <v>823</v>
      </c>
      <c r="E256" t="s">
        <v>824</v>
      </c>
      <c r="F256" t="s">
        <v>833</v>
      </c>
      <c r="G256" t="s">
        <v>834</v>
      </c>
      <c r="H256" s="56">
        <v>0</v>
      </c>
      <c r="I256" s="56">
        <v>0</v>
      </c>
      <c r="J256" s="56">
        <v>0</v>
      </c>
      <c r="K256" s="56">
        <v>0</v>
      </c>
      <c r="L256" s="56">
        <v>11435809.81</v>
      </c>
      <c r="M256" s="56">
        <v>13713.38</v>
      </c>
      <c r="N256" s="56">
        <v>0</v>
      </c>
      <c r="O256" s="56">
        <v>11449523.19</v>
      </c>
      <c r="P256" s="1">
        <v>7</v>
      </c>
    </row>
    <row r="257" spans="1:16" ht="12.75">
      <c r="A257" t="s">
        <v>229</v>
      </c>
      <c r="B257" t="s">
        <v>782</v>
      </c>
      <c r="C257" t="s">
        <v>803</v>
      </c>
      <c r="D257" t="s">
        <v>823</v>
      </c>
      <c r="E257" t="s">
        <v>824</v>
      </c>
      <c r="F257" t="s">
        <v>835</v>
      </c>
      <c r="G257" t="s">
        <v>836</v>
      </c>
      <c r="H257" s="56">
        <v>0</v>
      </c>
      <c r="I257" s="56">
        <v>0</v>
      </c>
      <c r="J257" s="56">
        <v>0</v>
      </c>
      <c r="K257" s="56">
        <v>0</v>
      </c>
      <c r="L257" s="56">
        <v>12740955.49</v>
      </c>
      <c r="M257" s="56">
        <v>267857.84</v>
      </c>
      <c r="N257" s="56">
        <v>0</v>
      </c>
      <c r="O257" s="56">
        <v>13008813.33</v>
      </c>
      <c r="P257" s="1">
        <v>7</v>
      </c>
    </row>
    <row r="258" spans="1:16" ht="12.75">
      <c r="A258" t="s">
        <v>229</v>
      </c>
      <c r="B258" t="s">
        <v>782</v>
      </c>
      <c r="C258" t="s">
        <v>803</v>
      </c>
      <c r="D258" t="s">
        <v>823</v>
      </c>
      <c r="E258" t="s">
        <v>824</v>
      </c>
      <c r="F258" t="s">
        <v>837</v>
      </c>
      <c r="G258" t="s">
        <v>838</v>
      </c>
      <c r="H258" s="56">
        <v>0</v>
      </c>
      <c r="I258" s="56">
        <v>0</v>
      </c>
      <c r="J258" s="56">
        <v>0</v>
      </c>
      <c r="K258" s="56">
        <v>0</v>
      </c>
      <c r="L258" s="56">
        <v>76392701.64</v>
      </c>
      <c r="M258" s="56">
        <v>1878061.19</v>
      </c>
      <c r="N258" s="56">
        <v>140246.17</v>
      </c>
      <c r="O258" s="56">
        <v>78130516.66</v>
      </c>
      <c r="P258" s="1">
        <v>7</v>
      </c>
    </row>
    <row r="259" spans="1:16" ht="12.75">
      <c r="A259" t="s">
        <v>229</v>
      </c>
      <c r="B259" t="s">
        <v>782</v>
      </c>
      <c r="C259" t="s">
        <v>803</v>
      </c>
      <c r="D259" t="s">
        <v>823</v>
      </c>
      <c r="E259" t="s">
        <v>824</v>
      </c>
      <c r="F259" t="s">
        <v>839</v>
      </c>
      <c r="G259" t="s">
        <v>840</v>
      </c>
      <c r="H259" s="56">
        <v>0</v>
      </c>
      <c r="I259" s="56">
        <v>0</v>
      </c>
      <c r="J259" s="56">
        <v>0</v>
      </c>
      <c r="K259" s="56">
        <v>0</v>
      </c>
      <c r="L259" s="56">
        <v>5509293.06</v>
      </c>
      <c r="M259" s="56">
        <v>240353.5</v>
      </c>
      <c r="N259" s="56">
        <v>0</v>
      </c>
      <c r="O259" s="56">
        <v>5749646.56</v>
      </c>
      <c r="P259" s="1">
        <v>7</v>
      </c>
    </row>
    <row r="260" spans="1:16" ht="12.75">
      <c r="A260" t="s">
        <v>229</v>
      </c>
      <c r="B260" t="s">
        <v>782</v>
      </c>
      <c r="C260" t="s">
        <v>803</v>
      </c>
      <c r="D260" t="s">
        <v>823</v>
      </c>
      <c r="E260" t="s">
        <v>824</v>
      </c>
      <c r="F260" t="s">
        <v>841</v>
      </c>
      <c r="G260" t="s">
        <v>842</v>
      </c>
      <c r="H260" s="56">
        <v>0</v>
      </c>
      <c r="I260" s="56">
        <v>0</v>
      </c>
      <c r="J260" s="56">
        <v>0</v>
      </c>
      <c r="K260" s="56">
        <v>0</v>
      </c>
      <c r="L260" s="56">
        <v>16917497.28</v>
      </c>
      <c r="M260" s="56">
        <v>862088.96</v>
      </c>
      <c r="N260" s="56">
        <v>0</v>
      </c>
      <c r="O260" s="56">
        <v>17779586.24</v>
      </c>
      <c r="P260" s="1">
        <v>7</v>
      </c>
    </row>
    <row r="261" spans="1:16" ht="12.75">
      <c r="A261" t="s">
        <v>229</v>
      </c>
      <c r="B261" t="s">
        <v>782</v>
      </c>
      <c r="C261" t="s">
        <v>803</v>
      </c>
      <c r="D261" t="s">
        <v>823</v>
      </c>
      <c r="E261" t="s">
        <v>824</v>
      </c>
      <c r="F261" t="s">
        <v>843</v>
      </c>
      <c r="G261" t="s">
        <v>844</v>
      </c>
      <c r="H261" s="56">
        <v>0</v>
      </c>
      <c r="I261" s="56">
        <v>0</v>
      </c>
      <c r="J261" s="56">
        <v>0</v>
      </c>
      <c r="K261" s="56">
        <v>0</v>
      </c>
      <c r="L261" s="56">
        <v>1024049.27</v>
      </c>
      <c r="M261" s="56">
        <v>0</v>
      </c>
      <c r="N261" s="56">
        <v>0</v>
      </c>
      <c r="O261" s="56">
        <v>1024049.27</v>
      </c>
      <c r="P261" s="1">
        <v>7</v>
      </c>
    </row>
    <row r="262" spans="1:16" ht="12.75">
      <c r="A262" t="s">
        <v>229</v>
      </c>
      <c r="B262" t="s">
        <v>782</v>
      </c>
      <c r="C262" t="s">
        <v>803</v>
      </c>
      <c r="D262" t="s">
        <v>823</v>
      </c>
      <c r="E262" t="s">
        <v>824</v>
      </c>
      <c r="F262" t="s">
        <v>845</v>
      </c>
      <c r="G262" t="s">
        <v>846</v>
      </c>
      <c r="H262" s="56">
        <v>0</v>
      </c>
      <c r="I262" s="56">
        <v>0</v>
      </c>
      <c r="J262" s="56">
        <v>0</v>
      </c>
      <c r="K262" s="56">
        <v>0</v>
      </c>
      <c r="L262" s="56">
        <v>17254774.36</v>
      </c>
      <c r="M262" s="56">
        <v>252165.97</v>
      </c>
      <c r="N262" s="56">
        <v>0</v>
      </c>
      <c r="O262" s="56">
        <v>17506940.33</v>
      </c>
      <c r="P262" s="1">
        <v>7</v>
      </c>
    </row>
    <row r="263" spans="1:16" ht="12.75">
      <c r="A263" t="s">
        <v>229</v>
      </c>
      <c r="B263" t="s">
        <v>782</v>
      </c>
      <c r="C263" t="s">
        <v>803</v>
      </c>
      <c r="D263" t="s">
        <v>823</v>
      </c>
      <c r="E263" t="s">
        <v>824</v>
      </c>
      <c r="F263" t="s">
        <v>847</v>
      </c>
      <c r="G263" t="s">
        <v>848</v>
      </c>
      <c r="H263" s="56">
        <v>0</v>
      </c>
      <c r="I263" s="56">
        <v>0</v>
      </c>
      <c r="J263" s="56">
        <v>0</v>
      </c>
      <c r="K263" s="56">
        <v>0</v>
      </c>
      <c r="L263" s="56">
        <v>48532738.21</v>
      </c>
      <c r="M263" s="56">
        <v>0</v>
      </c>
      <c r="N263" s="56">
        <v>0</v>
      </c>
      <c r="O263" s="56">
        <v>48532738.21</v>
      </c>
      <c r="P263" s="1">
        <v>7</v>
      </c>
    </row>
    <row r="264" spans="1:16" ht="12.75">
      <c r="A264" t="s">
        <v>229</v>
      </c>
      <c r="B264" t="s">
        <v>782</v>
      </c>
      <c r="C264" t="s">
        <v>803</v>
      </c>
      <c r="D264" t="s">
        <v>823</v>
      </c>
      <c r="E264" t="s">
        <v>824</v>
      </c>
      <c r="F264" t="s">
        <v>849</v>
      </c>
      <c r="G264" t="s">
        <v>850</v>
      </c>
      <c r="H264" s="56">
        <v>0</v>
      </c>
      <c r="I264" s="56">
        <v>0</v>
      </c>
      <c r="J264" s="56">
        <v>0</v>
      </c>
      <c r="K264" s="56">
        <v>0</v>
      </c>
      <c r="L264" s="56">
        <v>1180662.54</v>
      </c>
      <c r="M264" s="56">
        <v>14397.87</v>
      </c>
      <c r="N264" s="56">
        <v>0</v>
      </c>
      <c r="O264" s="56">
        <v>1195060.41</v>
      </c>
      <c r="P264" s="1">
        <v>7</v>
      </c>
    </row>
    <row r="265" spans="1:16" ht="12.75">
      <c r="A265" t="s">
        <v>229</v>
      </c>
      <c r="B265" t="s">
        <v>782</v>
      </c>
      <c r="C265" t="s">
        <v>803</v>
      </c>
      <c r="D265" t="s">
        <v>851</v>
      </c>
      <c r="E265" t="s">
        <v>852</v>
      </c>
      <c r="F265" t="s">
        <v>853</v>
      </c>
      <c r="G265" t="s">
        <v>854</v>
      </c>
      <c r="H265" s="56">
        <v>0</v>
      </c>
      <c r="I265" s="56">
        <v>0</v>
      </c>
      <c r="J265" s="56">
        <v>0</v>
      </c>
      <c r="K265" s="56">
        <v>0</v>
      </c>
      <c r="L265" s="56">
        <v>1557646298.11</v>
      </c>
      <c r="M265" s="56">
        <v>0</v>
      </c>
      <c r="N265" s="56">
        <v>0</v>
      </c>
      <c r="O265" s="56">
        <v>1557646298.11</v>
      </c>
      <c r="P265" s="1">
        <v>8</v>
      </c>
    </row>
    <row r="266" spans="1:16" ht="12.75">
      <c r="A266" t="s">
        <v>229</v>
      </c>
      <c r="B266" t="s">
        <v>782</v>
      </c>
      <c r="C266" t="s">
        <v>803</v>
      </c>
      <c r="D266" t="s">
        <v>851</v>
      </c>
      <c r="E266" t="s">
        <v>852</v>
      </c>
      <c r="F266" t="s">
        <v>855</v>
      </c>
      <c r="G266" t="s">
        <v>856</v>
      </c>
      <c r="H266" s="56">
        <v>0</v>
      </c>
      <c r="I266" s="56">
        <v>0</v>
      </c>
      <c r="J266" s="56">
        <v>0</v>
      </c>
      <c r="K266" s="56">
        <v>0</v>
      </c>
      <c r="L266" s="56">
        <v>753397521.07</v>
      </c>
      <c r="M266" s="56">
        <v>0</v>
      </c>
      <c r="N266" s="56">
        <v>0</v>
      </c>
      <c r="O266" s="56">
        <v>753397521.07</v>
      </c>
      <c r="P266" s="1">
        <v>8</v>
      </c>
    </row>
    <row r="267" spans="1:16" ht="12.75">
      <c r="A267" t="s">
        <v>229</v>
      </c>
      <c r="B267" t="s">
        <v>782</v>
      </c>
      <c r="C267" t="s">
        <v>803</v>
      </c>
      <c r="D267" t="s">
        <v>851</v>
      </c>
      <c r="E267" t="s">
        <v>852</v>
      </c>
      <c r="F267" t="s">
        <v>857</v>
      </c>
      <c r="G267" t="s">
        <v>858</v>
      </c>
      <c r="H267" s="56">
        <v>0</v>
      </c>
      <c r="I267" s="56">
        <v>0</v>
      </c>
      <c r="J267" s="56">
        <v>0</v>
      </c>
      <c r="K267" s="56">
        <v>0</v>
      </c>
      <c r="L267" s="56">
        <v>10657812.96</v>
      </c>
      <c r="M267" s="56">
        <v>0</v>
      </c>
      <c r="N267" s="56">
        <v>0</v>
      </c>
      <c r="O267" s="56">
        <v>10657812.96</v>
      </c>
      <c r="P267" s="1">
        <v>8</v>
      </c>
    </row>
    <row r="268" spans="1:16" ht="12.75">
      <c r="A268" t="s">
        <v>229</v>
      </c>
      <c r="B268" t="s">
        <v>782</v>
      </c>
      <c r="C268" t="s">
        <v>803</v>
      </c>
      <c r="D268" t="s">
        <v>859</v>
      </c>
      <c r="E268" t="s">
        <v>860</v>
      </c>
      <c r="F268" t="s">
        <v>861</v>
      </c>
      <c r="G268" t="s">
        <v>862</v>
      </c>
      <c r="H268" s="56">
        <v>0</v>
      </c>
      <c r="I268" s="56">
        <v>0</v>
      </c>
      <c r="J268" s="56">
        <v>0</v>
      </c>
      <c r="K268" s="56">
        <v>0</v>
      </c>
      <c r="L268" s="56">
        <v>569014.22</v>
      </c>
      <c r="M268" s="56">
        <v>0</v>
      </c>
      <c r="N268" s="56">
        <v>0</v>
      </c>
      <c r="O268" s="56">
        <v>569014.22</v>
      </c>
      <c r="P268" s="1">
        <v>9</v>
      </c>
    </row>
    <row r="269" spans="1:16" ht="12.75">
      <c r="A269" t="s">
        <v>229</v>
      </c>
      <c r="B269" t="s">
        <v>782</v>
      </c>
      <c r="C269" t="s">
        <v>803</v>
      </c>
      <c r="D269" t="s">
        <v>859</v>
      </c>
      <c r="E269" t="s">
        <v>860</v>
      </c>
      <c r="F269" t="s">
        <v>863</v>
      </c>
      <c r="G269" t="s">
        <v>864</v>
      </c>
      <c r="H269" s="56">
        <v>0</v>
      </c>
      <c r="I269" s="56">
        <v>0</v>
      </c>
      <c r="J269" s="56">
        <v>0</v>
      </c>
      <c r="K269" s="56">
        <v>0</v>
      </c>
      <c r="L269" s="56">
        <v>4337757.65</v>
      </c>
      <c r="M269" s="56">
        <v>41349.33</v>
      </c>
      <c r="N269" s="56">
        <v>0</v>
      </c>
      <c r="O269" s="56">
        <v>4379106.98</v>
      </c>
      <c r="P269" s="1">
        <v>9</v>
      </c>
    </row>
    <row r="270" spans="1:16" ht="12.75">
      <c r="A270" t="s">
        <v>229</v>
      </c>
      <c r="B270" t="s">
        <v>782</v>
      </c>
      <c r="C270" t="s">
        <v>803</v>
      </c>
      <c r="D270" t="s">
        <v>859</v>
      </c>
      <c r="E270" t="s">
        <v>865</v>
      </c>
      <c r="F270" t="s">
        <v>865</v>
      </c>
      <c r="G270" t="s">
        <v>866</v>
      </c>
      <c r="H270" s="56">
        <v>0</v>
      </c>
      <c r="I270" s="56">
        <v>0</v>
      </c>
      <c r="J270" s="56">
        <v>0</v>
      </c>
      <c r="K270" s="56">
        <v>0</v>
      </c>
      <c r="L270" s="56">
        <v>444402</v>
      </c>
      <c r="M270" s="56">
        <v>0</v>
      </c>
      <c r="N270" s="56">
        <v>0</v>
      </c>
      <c r="O270" s="56">
        <v>444402</v>
      </c>
      <c r="P270" s="1">
        <v>9</v>
      </c>
    </row>
    <row r="271" spans="1:16" ht="12.75">
      <c r="A271" t="s">
        <v>229</v>
      </c>
      <c r="B271" t="s">
        <v>782</v>
      </c>
      <c r="C271" t="s">
        <v>803</v>
      </c>
      <c r="D271" t="s">
        <v>867</v>
      </c>
      <c r="E271" t="s">
        <v>868</v>
      </c>
      <c r="F271" t="s">
        <v>868</v>
      </c>
      <c r="G271" t="s">
        <v>869</v>
      </c>
      <c r="H271" s="56">
        <v>0</v>
      </c>
      <c r="I271" s="56">
        <v>7289.8</v>
      </c>
      <c r="J271" s="56">
        <v>0</v>
      </c>
      <c r="K271" s="56">
        <v>7289.8</v>
      </c>
      <c r="L271" s="56">
        <v>9098063.73</v>
      </c>
      <c r="M271" s="56">
        <v>96968.08</v>
      </c>
      <c r="N271" s="56">
        <v>0</v>
      </c>
      <c r="O271" s="56">
        <v>9195031.81</v>
      </c>
      <c r="P271" s="1">
        <v>10</v>
      </c>
    </row>
    <row r="272" spans="1:16" ht="12.75">
      <c r="A272" t="s">
        <v>229</v>
      </c>
      <c r="B272" t="s">
        <v>782</v>
      </c>
      <c r="C272" t="s">
        <v>803</v>
      </c>
      <c r="D272" t="s">
        <v>867</v>
      </c>
      <c r="E272" t="s">
        <v>870</v>
      </c>
      <c r="F272" t="s">
        <v>870</v>
      </c>
      <c r="G272" t="s">
        <v>871</v>
      </c>
      <c r="H272" s="56">
        <v>0</v>
      </c>
      <c r="I272" s="56">
        <v>22282.97</v>
      </c>
      <c r="J272" s="56">
        <v>0</v>
      </c>
      <c r="K272" s="56">
        <v>22282.97</v>
      </c>
      <c r="L272" s="56">
        <v>17451294</v>
      </c>
      <c r="M272" s="56">
        <v>937179.15</v>
      </c>
      <c r="N272" s="56">
        <v>0</v>
      </c>
      <c r="O272" s="56">
        <v>18388473.15</v>
      </c>
      <c r="P272" s="1">
        <v>10</v>
      </c>
    </row>
    <row r="273" spans="1:16" ht="12.75">
      <c r="A273" t="s">
        <v>229</v>
      </c>
      <c r="B273" t="s">
        <v>782</v>
      </c>
      <c r="C273" t="s">
        <v>803</v>
      </c>
      <c r="D273" t="s">
        <v>872</v>
      </c>
      <c r="E273" t="s">
        <v>873</v>
      </c>
      <c r="F273" t="s">
        <v>874</v>
      </c>
      <c r="G273" t="s">
        <v>875</v>
      </c>
      <c r="H273" s="56">
        <v>0</v>
      </c>
      <c r="I273" s="56">
        <v>7935.8</v>
      </c>
      <c r="J273" s="56">
        <v>0</v>
      </c>
      <c r="K273" s="56">
        <v>7935.8</v>
      </c>
      <c r="L273" s="56">
        <v>490498515.98</v>
      </c>
      <c r="M273" s="56">
        <v>1377548.28</v>
      </c>
      <c r="N273" s="56">
        <v>0</v>
      </c>
      <c r="O273" s="56">
        <v>491876064.26</v>
      </c>
      <c r="P273" s="1">
        <v>10</v>
      </c>
    </row>
    <row r="274" spans="1:16" ht="12.75">
      <c r="A274" t="s">
        <v>229</v>
      </c>
      <c r="B274" t="s">
        <v>782</v>
      </c>
      <c r="C274" t="s">
        <v>803</v>
      </c>
      <c r="D274" t="s">
        <v>872</v>
      </c>
      <c r="E274" t="s">
        <v>873</v>
      </c>
      <c r="F274" t="s">
        <v>876</v>
      </c>
      <c r="G274" t="s">
        <v>877</v>
      </c>
      <c r="H274" s="56">
        <v>0</v>
      </c>
      <c r="I274" s="56">
        <v>649.77</v>
      </c>
      <c r="J274" s="56">
        <v>0</v>
      </c>
      <c r="K274" s="56">
        <v>649.77</v>
      </c>
      <c r="L274" s="56">
        <v>201492.49</v>
      </c>
      <c r="M274" s="56">
        <v>16867.4</v>
      </c>
      <c r="N274" s="56">
        <v>0</v>
      </c>
      <c r="O274" s="56">
        <v>218359.89</v>
      </c>
      <c r="P274" s="1">
        <v>10</v>
      </c>
    </row>
    <row r="275" spans="1:16" ht="12.75">
      <c r="A275" t="s">
        <v>229</v>
      </c>
      <c r="B275" t="s">
        <v>782</v>
      </c>
      <c r="C275" t="s">
        <v>803</v>
      </c>
      <c r="D275" t="s">
        <v>872</v>
      </c>
      <c r="E275" t="s">
        <v>878</v>
      </c>
      <c r="F275" t="s">
        <v>879</v>
      </c>
      <c r="G275" t="s">
        <v>880</v>
      </c>
      <c r="H275" s="56">
        <v>0</v>
      </c>
      <c r="I275" s="56">
        <v>17979.21</v>
      </c>
      <c r="J275" s="56">
        <v>0</v>
      </c>
      <c r="K275" s="56">
        <v>17979.21</v>
      </c>
      <c r="L275" s="56">
        <v>13931441.47</v>
      </c>
      <c r="M275" s="56">
        <v>160434.66</v>
      </c>
      <c r="N275" s="56">
        <v>0</v>
      </c>
      <c r="O275" s="56">
        <v>14091876.13</v>
      </c>
      <c r="P275" s="1">
        <v>10</v>
      </c>
    </row>
    <row r="276" spans="1:16" ht="12.75">
      <c r="A276" t="s">
        <v>229</v>
      </c>
      <c r="B276" t="s">
        <v>782</v>
      </c>
      <c r="C276" t="s">
        <v>803</v>
      </c>
      <c r="D276" t="s">
        <v>872</v>
      </c>
      <c r="E276" t="s">
        <v>878</v>
      </c>
      <c r="F276" t="s">
        <v>881</v>
      </c>
      <c r="G276" t="s">
        <v>882</v>
      </c>
      <c r="H276" s="56">
        <v>0</v>
      </c>
      <c r="I276" s="56">
        <v>32232.62</v>
      </c>
      <c r="J276" s="56">
        <v>0</v>
      </c>
      <c r="K276" s="56">
        <v>32232.62</v>
      </c>
      <c r="L276" s="56">
        <v>4522743.45</v>
      </c>
      <c r="M276" s="56">
        <v>137965.09</v>
      </c>
      <c r="N276" s="56">
        <v>0</v>
      </c>
      <c r="O276" s="56">
        <v>4660708.54</v>
      </c>
      <c r="P276" s="1">
        <v>10</v>
      </c>
    </row>
    <row r="277" spans="1:16" ht="12.75">
      <c r="A277" t="s">
        <v>229</v>
      </c>
      <c r="B277" t="s">
        <v>782</v>
      </c>
      <c r="C277" t="s">
        <v>803</v>
      </c>
      <c r="D277" t="s">
        <v>872</v>
      </c>
      <c r="E277" t="s">
        <v>878</v>
      </c>
      <c r="F277" t="s">
        <v>883</v>
      </c>
      <c r="G277" t="s">
        <v>884</v>
      </c>
      <c r="H277" s="56">
        <v>0</v>
      </c>
      <c r="I277" s="56">
        <v>40470.9</v>
      </c>
      <c r="J277" s="56">
        <v>0</v>
      </c>
      <c r="K277" s="56">
        <v>40470.9</v>
      </c>
      <c r="L277" s="56">
        <v>7907507.37</v>
      </c>
      <c r="M277" s="56">
        <v>367542.27</v>
      </c>
      <c r="N277" s="56">
        <v>0</v>
      </c>
      <c r="O277" s="56">
        <v>8275049.64</v>
      </c>
      <c r="P277" s="1">
        <v>10</v>
      </c>
    </row>
    <row r="278" spans="1:16" ht="12.75">
      <c r="A278" t="s">
        <v>229</v>
      </c>
      <c r="B278" t="s">
        <v>782</v>
      </c>
      <c r="C278" t="s">
        <v>803</v>
      </c>
      <c r="D278" t="s">
        <v>885</v>
      </c>
      <c r="E278" t="s">
        <v>886</v>
      </c>
      <c r="F278" t="s">
        <v>886</v>
      </c>
      <c r="G278" t="s">
        <v>887</v>
      </c>
      <c r="H278" s="56">
        <v>0</v>
      </c>
      <c r="I278" s="56">
        <v>58819.64</v>
      </c>
      <c r="J278" s="56">
        <v>0</v>
      </c>
      <c r="K278" s="56">
        <v>58819.64</v>
      </c>
      <c r="L278" s="56">
        <v>31600634.7</v>
      </c>
      <c r="M278" s="56">
        <v>898381.83</v>
      </c>
      <c r="N278" s="56">
        <v>0</v>
      </c>
      <c r="O278" s="56">
        <v>32499016.53</v>
      </c>
      <c r="P278" s="1">
        <v>10</v>
      </c>
    </row>
    <row r="279" spans="1:16" ht="12.75">
      <c r="A279" t="s">
        <v>229</v>
      </c>
      <c r="B279" t="s">
        <v>782</v>
      </c>
      <c r="C279" t="s">
        <v>803</v>
      </c>
      <c r="D279" t="s">
        <v>888</v>
      </c>
      <c r="E279" t="s">
        <v>889</v>
      </c>
      <c r="F279" t="s">
        <v>889</v>
      </c>
      <c r="G279" t="s">
        <v>890</v>
      </c>
      <c r="H279" s="56">
        <v>0</v>
      </c>
      <c r="I279" s="56">
        <v>19798.04</v>
      </c>
      <c r="J279" s="56">
        <v>0</v>
      </c>
      <c r="K279" s="56">
        <v>19798.04</v>
      </c>
      <c r="L279" s="56">
        <v>17045562.58</v>
      </c>
      <c r="M279" s="56">
        <v>224156.74</v>
      </c>
      <c r="N279" s="56">
        <v>0</v>
      </c>
      <c r="O279" s="56">
        <v>17269719.32</v>
      </c>
      <c r="P279" s="1">
        <v>10</v>
      </c>
    </row>
    <row r="280" spans="1:16" ht="12.75">
      <c r="A280" t="s">
        <v>229</v>
      </c>
      <c r="B280" t="s">
        <v>782</v>
      </c>
      <c r="C280" t="s">
        <v>803</v>
      </c>
      <c r="D280" t="s">
        <v>891</v>
      </c>
      <c r="E280" t="s">
        <v>892</v>
      </c>
      <c r="F280" t="s">
        <v>892</v>
      </c>
      <c r="G280" t="s">
        <v>893</v>
      </c>
      <c r="H280" s="56">
        <v>0</v>
      </c>
      <c r="I280" s="56">
        <v>33383.21</v>
      </c>
      <c r="J280" s="56">
        <v>0</v>
      </c>
      <c r="K280" s="56">
        <v>33383.21</v>
      </c>
      <c r="L280" s="56">
        <v>2803144.67</v>
      </c>
      <c r="M280" s="56">
        <v>931341.35</v>
      </c>
      <c r="N280" s="56">
        <v>289595.79</v>
      </c>
      <c r="O280" s="56">
        <v>3444890.23</v>
      </c>
      <c r="P280" s="1">
        <v>10</v>
      </c>
    </row>
    <row r="281" spans="1:16" ht="12.75">
      <c r="A281" t="s">
        <v>229</v>
      </c>
      <c r="B281" t="s">
        <v>782</v>
      </c>
      <c r="C281" t="s">
        <v>803</v>
      </c>
      <c r="D281" t="s">
        <v>891</v>
      </c>
      <c r="E281" t="s">
        <v>894</v>
      </c>
      <c r="F281" t="s">
        <v>894</v>
      </c>
      <c r="G281" t="s">
        <v>895</v>
      </c>
      <c r="H281" s="56">
        <v>0</v>
      </c>
      <c r="I281" s="56">
        <v>1260</v>
      </c>
      <c r="J281" s="56">
        <v>0</v>
      </c>
      <c r="K281" s="56">
        <v>1260</v>
      </c>
      <c r="L281" s="56">
        <v>16172404.18</v>
      </c>
      <c r="M281" s="56">
        <v>1340087.9</v>
      </c>
      <c r="N281" s="56">
        <v>371226.39</v>
      </c>
      <c r="O281" s="56">
        <v>17141265.69</v>
      </c>
      <c r="P281" s="1">
        <v>10</v>
      </c>
    </row>
    <row r="282" spans="1:16" ht="12.75">
      <c r="A282" t="s">
        <v>229</v>
      </c>
      <c r="B282" t="s">
        <v>782</v>
      </c>
      <c r="C282" t="s">
        <v>803</v>
      </c>
      <c r="D282" t="s">
        <v>891</v>
      </c>
      <c r="E282" t="s">
        <v>896</v>
      </c>
      <c r="F282" t="s">
        <v>896</v>
      </c>
      <c r="G282" t="s">
        <v>897</v>
      </c>
      <c r="H282" s="56">
        <v>0</v>
      </c>
      <c r="I282" s="56">
        <v>0</v>
      </c>
      <c r="J282" s="56">
        <v>0</v>
      </c>
      <c r="K282" s="56">
        <v>0</v>
      </c>
      <c r="L282" s="56">
        <v>7387.88</v>
      </c>
      <c r="M282" s="56">
        <v>0</v>
      </c>
      <c r="N282" s="56">
        <v>0</v>
      </c>
      <c r="O282" s="56">
        <v>7387.88</v>
      </c>
      <c r="P282" s="1">
        <v>10</v>
      </c>
    </row>
    <row r="283" spans="1:16" ht="12.75">
      <c r="A283" t="s">
        <v>229</v>
      </c>
      <c r="B283" t="s">
        <v>782</v>
      </c>
      <c r="C283" t="s">
        <v>803</v>
      </c>
      <c r="D283" t="s">
        <v>898</v>
      </c>
      <c r="E283" t="s">
        <v>899</v>
      </c>
      <c r="F283" t="s">
        <v>900</v>
      </c>
      <c r="G283" t="s">
        <v>901</v>
      </c>
      <c r="H283" s="56">
        <v>0</v>
      </c>
      <c r="I283" s="56">
        <v>0</v>
      </c>
      <c r="J283" s="56">
        <v>0</v>
      </c>
      <c r="K283" s="56">
        <v>0</v>
      </c>
      <c r="L283" s="56">
        <v>18200858.55</v>
      </c>
      <c r="M283" s="56">
        <v>1447063.64</v>
      </c>
      <c r="N283" s="56">
        <v>0</v>
      </c>
      <c r="O283" s="56">
        <v>19647922.19</v>
      </c>
      <c r="P283" s="1">
        <v>10</v>
      </c>
    </row>
    <row r="284" spans="1:16" ht="12.75">
      <c r="A284" t="s">
        <v>229</v>
      </c>
      <c r="B284" t="s">
        <v>782</v>
      </c>
      <c r="C284" t="s">
        <v>803</v>
      </c>
      <c r="D284" t="s">
        <v>898</v>
      </c>
      <c r="E284" t="s">
        <v>899</v>
      </c>
      <c r="F284" t="s">
        <v>902</v>
      </c>
      <c r="G284" t="s">
        <v>903</v>
      </c>
      <c r="H284" s="56">
        <v>0</v>
      </c>
      <c r="I284" s="56">
        <v>146776.53</v>
      </c>
      <c r="J284" s="56">
        <v>0</v>
      </c>
      <c r="K284" s="56">
        <v>146776.53</v>
      </c>
      <c r="L284" s="56">
        <v>31188123.98</v>
      </c>
      <c r="M284" s="56">
        <v>801949.97</v>
      </c>
      <c r="N284" s="56">
        <v>0</v>
      </c>
      <c r="O284" s="56">
        <v>31990073.95</v>
      </c>
      <c r="P284" s="1">
        <v>10</v>
      </c>
    </row>
    <row r="285" spans="1:16" ht="12.75">
      <c r="A285" t="s">
        <v>229</v>
      </c>
      <c r="B285" t="s">
        <v>782</v>
      </c>
      <c r="C285" t="s">
        <v>803</v>
      </c>
      <c r="D285" t="s">
        <v>898</v>
      </c>
      <c r="E285" t="s">
        <v>899</v>
      </c>
      <c r="F285" t="s">
        <v>904</v>
      </c>
      <c r="G285" t="s">
        <v>905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1">
        <v>10</v>
      </c>
    </row>
    <row r="286" spans="1:16" ht="12.75">
      <c r="A286" t="s">
        <v>229</v>
      </c>
      <c r="B286" t="s">
        <v>782</v>
      </c>
      <c r="C286" t="s">
        <v>803</v>
      </c>
      <c r="D286" t="s">
        <v>898</v>
      </c>
      <c r="E286" t="s">
        <v>899</v>
      </c>
      <c r="F286" t="s">
        <v>906</v>
      </c>
      <c r="G286" t="s">
        <v>907</v>
      </c>
      <c r="H286" s="56">
        <v>0</v>
      </c>
      <c r="I286" s="56">
        <v>0</v>
      </c>
      <c r="J286" s="56">
        <v>0</v>
      </c>
      <c r="K286" s="56">
        <v>0</v>
      </c>
      <c r="L286" s="56">
        <v>20689.06</v>
      </c>
      <c r="M286" s="56">
        <v>0</v>
      </c>
      <c r="N286" s="56">
        <v>0</v>
      </c>
      <c r="O286" s="56">
        <v>20689.06</v>
      </c>
      <c r="P286" s="1">
        <v>11</v>
      </c>
    </row>
    <row r="287" spans="1:16" ht="12.75">
      <c r="A287" t="s">
        <v>229</v>
      </c>
      <c r="B287" t="s">
        <v>782</v>
      </c>
      <c r="C287" t="s">
        <v>908</v>
      </c>
      <c r="D287" t="s">
        <v>909</v>
      </c>
      <c r="E287" t="s">
        <v>910</v>
      </c>
      <c r="F287" t="s">
        <v>910</v>
      </c>
      <c r="G287" t="s">
        <v>911</v>
      </c>
      <c r="H287" s="56">
        <v>0</v>
      </c>
      <c r="I287" s="56">
        <v>0</v>
      </c>
      <c r="J287" s="56">
        <v>0</v>
      </c>
      <c r="K287" s="56">
        <v>0</v>
      </c>
      <c r="L287" s="56">
        <v>265807.81</v>
      </c>
      <c r="M287" s="56">
        <v>0</v>
      </c>
      <c r="N287" s="56">
        <v>0</v>
      </c>
      <c r="O287" s="56">
        <v>265807.81</v>
      </c>
      <c r="P287" s="1">
        <v>12</v>
      </c>
    </row>
    <row r="288" spans="1:16" ht="12.75">
      <c r="A288" t="s">
        <v>229</v>
      </c>
      <c r="B288" t="s">
        <v>782</v>
      </c>
      <c r="C288" t="s">
        <v>908</v>
      </c>
      <c r="D288" t="s">
        <v>912</v>
      </c>
      <c r="E288" t="s">
        <v>913</v>
      </c>
      <c r="F288" t="s">
        <v>913</v>
      </c>
      <c r="G288" t="s">
        <v>914</v>
      </c>
      <c r="H288" s="56">
        <v>0</v>
      </c>
      <c r="I288" s="56">
        <v>0</v>
      </c>
      <c r="J288" s="56">
        <v>0</v>
      </c>
      <c r="K288" s="56">
        <v>0</v>
      </c>
      <c r="L288" s="56">
        <v>520056.78</v>
      </c>
      <c r="M288" s="56">
        <v>0</v>
      </c>
      <c r="N288" s="56">
        <v>0</v>
      </c>
      <c r="O288" s="56">
        <v>520056.78</v>
      </c>
      <c r="P288" s="1">
        <v>13</v>
      </c>
    </row>
    <row r="289" spans="1:16" ht="12.75">
      <c r="A289" t="s">
        <v>229</v>
      </c>
      <c r="B289" t="s">
        <v>782</v>
      </c>
      <c r="C289" t="s">
        <v>915</v>
      </c>
      <c r="D289" t="s">
        <v>916</v>
      </c>
      <c r="E289" t="s">
        <v>917</v>
      </c>
      <c r="F289" t="s">
        <v>917</v>
      </c>
      <c r="G289" t="s">
        <v>918</v>
      </c>
      <c r="H289" s="56">
        <v>0</v>
      </c>
      <c r="I289" s="56">
        <v>0</v>
      </c>
      <c r="J289" s="56">
        <v>0</v>
      </c>
      <c r="K289" s="56">
        <v>0</v>
      </c>
      <c r="L289" s="56">
        <v>356756.85</v>
      </c>
      <c r="M289" s="56">
        <v>0</v>
      </c>
      <c r="N289" s="56">
        <v>0</v>
      </c>
      <c r="O289" s="56">
        <v>356756.85</v>
      </c>
      <c r="P289" s="1">
        <v>11</v>
      </c>
    </row>
    <row r="290" spans="1:16" ht="12.75">
      <c r="A290" t="s">
        <v>229</v>
      </c>
      <c r="B290" t="s">
        <v>782</v>
      </c>
      <c r="C290" t="s">
        <v>915</v>
      </c>
      <c r="D290" t="s">
        <v>916</v>
      </c>
      <c r="E290" t="s">
        <v>919</v>
      </c>
      <c r="F290" t="s">
        <v>919</v>
      </c>
      <c r="G290" t="s">
        <v>920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1">
        <v>14</v>
      </c>
    </row>
    <row r="291" spans="1:16" ht="12.75">
      <c r="A291" t="s">
        <v>229</v>
      </c>
      <c r="B291" t="s">
        <v>782</v>
      </c>
      <c r="C291" t="s">
        <v>915</v>
      </c>
      <c r="D291" t="s">
        <v>921</v>
      </c>
      <c r="E291" t="s">
        <v>922</v>
      </c>
      <c r="F291" t="s">
        <v>922</v>
      </c>
      <c r="G291" t="s">
        <v>923</v>
      </c>
      <c r="H291" s="56">
        <v>0</v>
      </c>
      <c r="I291" s="56">
        <v>297381.96</v>
      </c>
      <c r="J291" s="56">
        <v>7718.91</v>
      </c>
      <c r="K291" s="56">
        <v>289663.05</v>
      </c>
      <c r="L291" s="56">
        <v>0</v>
      </c>
      <c r="M291" s="56">
        <v>910144.5</v>
      </c>
      <c r="N291" s="56">
        <v>910144.5</v>
      </c>
      <c r="O291" s="56">
        <v>0</v>
      </c>
      <c r="P291" s="1">
        <v>11</v>
      </c>
    </row>
    <row r="292" spans="1:16" ht="12.75">
      <c r="A292" t="s">
        <v>229</v>
      </c>
      <c r="B292" t="s">
        <v>782</v>
      </c>
      <c r="C292" t="s">
        <v>915</v>
      </c>
      <c r="D292" t="s">
        <v>921</v>
      </c>
      <c r="E292" t="s">
        <v>924</v>
      </c>
      <c r="F292" t="s">
        <v>924</v>
      </c>
      <c r="G292" t="s">
        <v>925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1">
        <v>14</v>
      </c>
    </row>
    <row r="293" spans="1:16" ht="12.75">
      <c r="A293" t="s">
        <v>229</v>
      </c>
      <c r="B293" t="s">
        <v>782</v>
      </c>
      <c r="C293" t="s">
        <v>915</v>
      </c>
      <c r="D293" t="s">
        <v>926</v>
      </c>
      <c r="E293" t="s">
        <v>927</v>
      </c>
      <c r="F293" t="s">
        <v>927</v>
      </c>
      <c r="G293" t="s">
        <v>928</v>
      </c>
      <c r="H293" s="56">
        <v>0</v>
      </c>
      <c r="I293" s="56">
        <v>366911.83</v>
      </c>
      <c r="J293" s="56">
        <v>0</v>
      </c>
      <c r="K293" s="56">
        <v>366911.83</v>
      </c>
      <c r="L293" s="56">
        <v>98961218.08</v>
      </c>
      <c r="M293" s="56">
        <v>5479324.1</v>
      </c>
      <c r="N293" s="56">
        <v>3048.19</v>
      </c>
      <c r="O293" s="56">
        <v>104437493.99</v>
      </c>
      <c r="P293" s="1">
        <v>11</v>
      </c>
    </row>
    <row r="294" spans="1:16" ht="12.75">
      <c r="A294" t="s">
        <v>229</v>
      </c>
      <c r="B294" t="s">
        <v>782</v>
      </c>
      <c r="C294" t="s">
        <v>915</v>
      </c>
      <c r="D294" t="s">
        <v>929</v>
      </c>
      <c r="E294" t="s">
        <v>930</v>
      </c>
      <c r="F294" t="s">
        <v>931</v>
      </c>
      <c r="G294" t="s">
        <v>932</v>
      </c>
      <c r="H294" s="56">
        <v>0</v>
      </c>
      <c r="I294" s="56">
        <v>0</v>
      </c>
      <c r="J294" s="56">
        <v>0</v>
      </c>
      <c r="K294" s="56">
        <v>0</v>
      </c>
      <c r="L294" s="56">
        <v>8054584.44</v>
      </c>
      <c r="M294" s="56">
        <v>0</v>
      </c>
      <c r="N294" s="56">
        <v>0</v>
      </c>
      <c r="O294" s="56">
        <v>8054584.44</v>
      </c>
      <c r="P294" s="1">
        <v>11</v>
      </c>
    </row>
    <row r="295" spans="1:16" ht="12.75">
      <c r="A295" t="s">
        <v>229</v>
      </c>
      <c r="B295" t="s">
        <v>782</v>
      </c>
      <c r="C295" t="s">
        <v>915</v>
      </c>
      <c r="D295" t="s">
        <v>929</v>
      </c>
      <c r="E295" t="s">
        <v>930</v>
      </c>
      <c r="F295" t="s">
        <v>933</v>
      </c>
      <c r="G295" t="s">
        <v>934</v>
      </c>
      <c r="H295" s="56">
        <v>0</v>
      </c>
      <c r="I295" s="56">
        <v>0</v>
      </c>
      <c r="J295" s="56">
        <v>0</v>
      </c>
      <c r="K295" s="56">
        <v>0</v>
      </c>
      <c r="L295" s="56">
        <v>145937.99</v>
      </c>
      <c r="M295" s="56">
        <v>0</v>
      </c>
      <c r="N295" s="56">
        <v>0</v>
      </c>
      <c r="O295" s="56">
        <v>145937.99</v>
      </c>
      <c r="P295" s="1">
        <v>11</v>
      </c>
    </row>
    <row r="296" spans="1:16" ht="12.75">
      <c r="A296" t="s">
        <v>229</v>
      </c>
      <c r="B296" t="s">
        <v>782</v>
      </c>
      <c r="C296" t="s">
        <v>915</v>
      </c>
      <c r="D296" t="s">
        <v>935</v>
      </c>
      <c r="E296" t="s">
        <v>936</v>
      </c>
      <c r="F296" t="s">
        <v>936</v>
      </c>
      <c r="G296" t="s">
        <v>937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1">
        <v>0</v>
      </c>
    </row>
    <row r="297" spans="1:16" ht="12.75">
      <c r="A297" t="s">
        <v>229</v>
      </c>
      <c r="B297" t="s">
        <v>782</v>
      </c>
      <c r="C297" t="s">
        <v>915</v>
      </c>
      <c r="D297" t="s">
        <v>938</v>
      </c>
      <c r="E297" t="s">
        <v>939</v>
      </c>
      <c r="F297" t="s">
        <v>939</v>
      </c>
      <c r="G297" t="s">
        <v>940</v>
      </c>
      <c r="H297" s="56">
        <v>0</v>
      </c>
      <c r="I297" s="56">
        <v>0</v>
      </c>
      <c r="J297" s="56">
        <v>0</v>
      </c>
      <c r="K297" s="56">
        <v>0</v>
      </c>
      <c r="L297" s="56">
        <v>619808.31</v>
      </c>
      <c r="M297" s="56">
        <v>0</v>
      </c>
      <c r="N297" s="56">
        <v>0</v>
      </c>
      <c r="O297" s="56">
        <v>619808.31</v>
      </c>
      <c r="P297" s="1">
        <v>11</v>
      </c>
    </row>
    <row r="298" spans="1:16" ht="12.75">
      <c r="A298" t="s">
        <v>229</v>
      </c>
      <c r="B298" t="s">
        <v>782</v>
      </c>
      <c r="C298" t="s">
        <v>915</v>
      </c>
      <c r="D298" t="s">
        <v>938</v>
      </c>
      <c r="E298" t="s">
        <v>941</v>
      </c>
      <c r="F298" t="s">
        <v>941</v>
      </c>
      <c r="G298" t="s">
        <v>942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1">
        <v>14</v>
      </c>
    </row>
    <row r="299" spans="1:16" ht="12.75">
      <c r="A299" t="s">
        <v>229</v>
      </c>
      <c r="B299" t="s">
        <v>782</v>
      </c>
      <c r="C299" t="s">
        <v>943</v>
      </c>
      <c r="D299" t="s">
        <v>944</v>
      </c>
      <c r="E299" t="s">
        <v>945</v>
      </c>
      <c r="F299" t="s">
        <v>946</v>
      </c>
      <c r="G299" t="s">
        <v>947</v>
      </c>
      <c r="H299" s="56">
        <v>0</v>
      </c>
      <c r="I299" s="56">
        <v>0</v>
      </c>
      <c r="J299" s="56">
        <v>0</v>
      </c>
      <c r="K299" s="56">
        <v>0</v>
      </c>
      <c r="L299" s="56">
        <v>1934200.29</v>
      </c>
      <c r="M299" s="56">
        <v>0</v>
      </c>
      <c r="N299" s="56">
        <v>0</v>
      </c>
      <c r="O299" s="56">
        <v>1934200.29</v>
      </c>
      <c r="P299" s="1">
        <v>15</v>
      </c>
    </row>
    <row r="300" spans="1:16" ht="12.75">
      <c r="A300" t="s">
        <v>229</v>
      </c>
      <c r="B300" t="s">
        <v>782</v>
      </c>
      <c r="C300" t="s">
        <v>943</v>
      </c>
      <c r="D300" t="s">
        <v>944</v>
      </c>
      <c r="E300" t="s">
        <v>945</v>
      </c>
      <c r="F300" t="s">
        <v>948</v>
      </c>
      <c r="G300" t="s">
        <v>949</v>
      </c>
      <c r="H300" s="56">
        <v>0</v>
      </c>
      <c r="I300" s="56">
        <v>0</v>
      </c>
      <c r="J300" s="56">
        <v>0</v>
      </c>
      <c r="K300" s="56">
        <v>0</v>
      </c>
      <c r="L300" s="56">
        <v>4436776.42</v>
      </c>
      <c r="M300" s="56">
        <v>0</v>
      </c>
      <c r="N300" s="56">
        <v>0</v>
      </c>
      <c r="O300" s="56">
        <v>4436776.42</v>
      </c>
      <c r="P300" s="1">
        <v>15</v>
      </c>
    </row>
    <row r="301" spans="1:16" ht="12.75">
      <c r="A301" t="s">
        <v>229</v>
      </c>
      <c r="B301" t="s">
        <v>782</v>
      </c>
      <c r="C301" t="s">
        <v>943</v>
      </c>
      <c r="D301" t="s">
        <v>944</v>
      </c>
      <c r="E301" t="s">
        <v>950</v>
      </c>
      <c r="F301" t="s">
        <v>950</v>
      </c>
      <c r="G301" t="s">
        <v>951</v>
      </c>
      <c r="H301" s="56">
        <v>0</v>
      </c>
      <c r="I301" s="56">
        <v>0</v>
      </c>
      <c r="J301" s="56">
        <v>0</v>
      </c>
      <c r="K301" s="56">
        <v>0</v>
      </c>
      <c r="L301" s="56">
        <v>42762130.84</v>
      </c>
      <c r="M301" s="56">
        <v>0</v>
      </c>
      <c r="N301" s="56">
        <v>0</v>
      </c>
      <c r="O301" s="56">
        <v>42762130.84</v>
      </c>
      <c r="P301" s="1">
        <v>16</v>
      </c>
    </row>
    <row r="302" spans="1:16" ht="12.75">
      <c r="A302" t="s">
        <v>229</v>
      </c>
      <c r="B302" t="s">
        <v>782</v>
      </c>
      <c r="C302" t="s">
        <v>943</v>
      </c>
      <c r="D302" t="s">
        <v>944</v>
      </c>
      <c r="E302" t="s">
        <v>952</v>
      </c>
      <c r="F302" t="s">
        <v>952</v>
      </c>
      <c r="G302" t="s">
        <v>953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1">
        <v>16</v>
      </c>
    </row>
    <row r="303" spans="1:16" ht="12.75">
      <c r="A303" t="s">
        <v>229</v>
      </c>
      <c r="B303" t="s">
        <v>782</v>
      </c>
      <c r="C303" t="s">
        <v>943</v>
      </c>
      <c r="D303" t="s">
        <v>944</v>
      </c>
      <c r="E303" t="s">
        <v>954</v>
      </c>
      <c r="F303" t="s">
        <v>954</v>
      </c>
      <c r="G303" t="s">
        <v>955</v>
      </c>
      <c r="H303" s="56">
        <v>0</v>
      </c>
      <c r="I303" s="56">
        <v>0</v>
      </c>
      <c r="J303" s="56">
        <v>0</v>
      </c>
      <c r="K303" s="56">
        <v>0</v>
      </c>
      <c r="L303" s="56">
        <v>81625431.63</v>
      </c>
      <c r="M303" s="56">
        <v>549750</v>
      </c>
      <c r="N303" s="56">
        <v>180059.6</v>
      </c>
      <c r="O303" s="56">
        <v>81995122.03</v>
      </c>
      <c r="P303" s="1">
        <v>16</v>
      </c>
    </row>
    <row r="304" spans="1:16" ht="12.75">
      <c r="A304" t="s">
        <v>229</v>
      </c>
      <c r="B304" t="s">
        <v>782</v>
      </c>
      <c r="C304" t="s">
        <v>956</v>
      </c>
      <c r="D304" t="s">
        <v>957</v>
      </c>
      <c r="E304" t="s">
        <v>958</v>
      </c>
      <c r="F304" t="s">
        <v>958</v>
      </c>
      <c r="G304" t="s">
        <v>959</v>
      </c>
      <c r="H304" s="56">
        <v>0</v>
      </c>
      <c r="I304" s="56">
        <v>0</v>
      </c>
      <c r="J304" s="56">
        <v>0</v>
      </c>
      <c r="K304" s="56">
        <v>0</v>
      </c>
      <c r="L304" s="56">
        <v>222.37</v>
      </c>
      <c r="M304" s="56">
        <v>0</v>
      </c>
      <c r="N304" s="56">
        <v>0</v>
      </c>
      <c r="O304" s="56">
        <v>222.37</v>
      </c>
      <c r="P304" s="1">
        <v>20</v>
      </c>
    </row>
    <row r="305" spans="1:16" ht="12.75">
      <c r="A305" t="s">
        <v>229</v>
      </c>
      <c r="B305" t="s">
        <v>782</v>
      </c>
      <c r="C305" t="s">
        <v>956</v>
      </c>
      <c r="D305" t="s">
        <v>960</v>
      </c>
      <c r="E305" t="s">
        <v>961</v>
      </c>
      <c r="F305" t="s">
        <v>962</v>
      </c>
      <c r="G305" t="s">
        <v>963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1">
        <v>20</v>
      </c>
    </row>
    <row r="306" spans="1:16" ht="12.75">
      <c r="A306" t="s">
        <v>229</v>
      </c>
      <c r="B306" t="s">
        <v>782</v>
      </c>
      <c r="C306" t="s">
        <v>956</v>
      </c>
      <c r="D306" t="s">
        <v>960</v>
      </c>
      <c r="E306" t="s">
        <v>961</v>
      </c>
      <c r="F306" t="s">
        <v>964</v>
      </c>
      <c r="G306" t="s">
        <v>965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1">
        <v>20</v>
      </c>
    </row>
    <row r="307" spans="1:16" ht="12.75">
      <c r="A307" t="s">
        <v>229</v>
      </c>
      <c r="B307" t="s">
        <v>782</v>
      </c>
      <c r="C307" t="s">
        <v>956</v>
      </c>
      <c r="D307" t="s">
        <v>960</v>
      </c>
      <c r="E307" t="s">
        <v>961</v>
      </c>
      <c r="F307" t="s">
        <v>966</v>
      </c>
      <c r="G307" t="s">
        <v>967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782</v>
      </c>
      <c r="C308" t="s">
        <v>956</v>
      </c>
      <c r="D308" t="s">
        <v>960</v>
      </c>
      <c r="E308" t="s">
        <v>961</v>
      </c>
      <c r="F308" t="s">
        <v>968</v>
      </c>
      <c r="G308" t="s">
        <v>969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782</v>
      </c>
      <c r="C309" t="s">
        <v>956</v>
      </c>
      <c r="D309" t="s">
        <v>960</v>
      </c>
      <c r="E309" t="s">
        <v>961</v>
      </c>
      <c r="F309" t="s">
        <v>970</v>
      </c>
      <c r="G309" t="s">
        <v>971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1">
        <v>20</v>
      </c>
    </row>
    <row r="310" spans="1:16" ht="12.75">
      <c r="A310" t="s">
        <v>229</v>
      </c>
      <c r="B310" t="s">
        <v>782</v>
      </c>
      <c r="C310" t="s">
        <v>956</v>
      </c>
      <c r="D310" t="s">
        <v>960</v>
      </c>
      <c r="E310" t="s">
        <v>961</v>
      </c>
      <c r="F310" t="s">
        <v>972</v>
      </c>
      <c r="G310" t="s">
        <v>973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1">
        <v>20</v>
      </c>
    </row>
    <row r="311" spans="1:16" ht="12.75">
      <c r="A311" t="s">
        <v>229</v>
      </c>
      <c r="B311" t="s">
        <v>782</v>
      </c>
      <c r="C311" t="s">
        <v>956</v>
      </c>
      <c r="D311" t="s">
        <v>960</v>
      </c>
      <c r="E311" t="s">
        <v>974</v>
      </c>
      <c r="F311" t="s">
        <v>975</v>
      </c>
      <c r="G311" t="s">
        <v>976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1">
        <v>20</v>
      </c>
    </row>
    <row r="312" spans="1:16" ht="12.75">
      <c r="A312" t="s">
        <v>229</v>
      </c>
      <c r="B312" t="s">
        <v>782</v>
      </c>
      <c r="C312" t="s">
        <v>956</v>
      </c>
      <c r="D312" t="s">
        <v>960</v>
      </c>
      <c r="E312" t="s">
        <v>974</v>
      </c>
      <c r="F312" t="s">
        <v>977</v>
      </c>
      <c r="G312" t="s">
        <v>978</v>
      </c>
      <c r="H312" s="56">
        <v>0</v>
      </c>
      <c r="I312" s="56">
        <v>69293100.94</v>
      </c>
      <c r="J312" s="56">
        <v>58376837.04</v>
      </c>
      <c r="K312" s="56">
        <v>10916263.9</v>
      </c>
      <c r="L312" s="56">
        <v>49615242.4</v>
      </c>
      <c r="M312" s="56">
        <v>247122392.12</v>
      </c>
      <c r="N312" s="56">
        <v>256936781.43</v>
      </c>
      <c r="O312" s="56">
        <v>39800853.09</v>
      </c>
      <c r="P312" s="1">
        <v>20</v>
      </c>
    </row>
    <row r="313" spans="1:16" ht="12.75">
      <c r="A313" t="s">
        <v>229</v>
      </c>
      <c r="B313" t="s">
        <v>782</v>
      </c>
      <c r="C313" t="s">
        <v>956</v>
      </c>
      <c r="D313" t="s">
        <v>960</v>
      </c>
      <c r="E313" t="s">
        <v>979</v>
      </c>
      <c r="F313" t="s">
        <v>979</v>
      </c>
      <c r="G313" t="s">
        <v>980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1">
        <v>20</v>
      </c>
    </row>
    <row r="314" spans="1:16" ht="12.75">
      <c r="A314" t="s">
        <v>229</v>
      </c>
      <c r="B314" t="s">
        <v>782</v>
      </c>
      <c r="C314" t="s">
        <v>956</v>
      </c>
      <c r="D314" t="s">
        <v>981</v>
      </c>
      <c r="E314" t="s">
        <v>982</v>
      </c>
      <c r="F314" t="s">
        <v>982</v>
      </c>
      <c r="G314" t="s">
        <v>983</v>
      </c>
      <c r="H314" s="56">
        <v>0</v>
      </c>
      <c r="I314" s="56">
        <v>41850</v>
      </c>
      <c r="J314" s="56">
        <v>359866</v>
      </c>
      <c r="K314" s="56">
        <v>-318016</v>
      </c>
      <c r="L314" s="56">
        <v>881062.8</v>
      </c>
      <c r="M314" s="56">
        <v>265031</v>
      </c>
      <c r="N314" s="56">
        <v>479707</v>
      </c>
      <c r="O314" s="56">
        <v>666386.8</v>
      </c>
      <c r="P314" s="1">
        <v>20</v>
      </c>
    </row>
    <row r="315" spans="1:16" ht="12.75">
      <c r="A315" t="s">
        <v>229</v>
      </c>
      <c r="B315" t="s">
        <v>782</v>
      </c>
      <c r="C315" t="s">
        <v>984</v>
      </c>
      <c r="D315" t="s">
        <v>985</v>
      </c>
      <c r="E315" t="s">
        <v>986</v>
      </c>
      <c r="F315" t="s">
        <v>986</v>
      </c>
      <c r="G315" t="s">
        <v>987</v>
      </c>
      <c r="H315" s="56">
        <v>0</v>
      </c>
      <c r="I315" s="56">
        <v>0</v>
      </c>
      <c r="J315" s="56">
        <v>0</v>
      </c>
      <c r="K315" s="56">
        <v>0</v>
      </c>
      <c r="L315" s="56">
        <v>-34596425.730000004</v>
      </c>
      <c r="M315" s="56">
        <v>0</v>
      </c>
      <c r="N315" s="56">
        <v>635823.1</v>
      </c>
      <c r="O315" s="56">
        <v>-35232248.83</v>
      </c>
      <c r="P315" s="1">
        <v>1</v>
      </c>
    </row>
    <row r="316" spans="1:16" ht="12.75">
      <c r="A316" t="s">
        <v>229</v>
      </c>
      <c r="B316" t="s">
        <v>782</v>
      </c>
      <c r="C316" t="s">
        <v>984</v>
      </c>
      <c r="D316" t="s">
        <v>985</v>
      </c>
      <c r="E316" t="s">
        <v>988</v>
      </c>
      <c r="F316" t="s">
        <v>988</v>
      </c>
      <c r="G316" t="s">
        <v>989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1">
        <v>1</v>
      </c>
    </row>
    <row r="317" spans="1:16" ht="12.75">
      <c r="A317" t="s">
        <v>229</v>
      </c>
      <c r="B317" t="s">
        <v>782</v>
      </c>
      <c r="C317" t="s">
        <v>984</v>
      </c>
      <c r="D317" t="s">
        <v>985</v>
      </c>
      <c r="E317" t="s">
        <v>990</v>
      </c>
      <c r="F317" t="s">
        <v>990</v>
      </c>
      <c r="G317" t="s">
        <v>991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0</v>
      </c>
      <c r="P317" s="1">
        <v>2</v>
      </c>
    </row>
    <row r="318" spans="1:16" ht="12.75">
      <c r="A318" t="s">
        <v>229</v>
      </c>
      <c r="B318" t="s">
        <v>782</v>
      </c>
      <c r="C318" t="s">
        <v>984</v>
      </c>
      <c r="D318" t="s">
        <v>985</v>
      </c>
      <c r="E318" t="s">
        <v>992</v>
      </c>
      <c r="F318" t="s">
        <v>992</v>
      </c>
      <c r="G318" t="s">
        <v>993</v>
      </c>
      <c r="H318" s="56">
        <v>0</v>
      </c>
      <c r="I318" s="56">
        <v>0</v>
      </c>
      <c r="J318" s="56">
        <v>0</v>
      </c>
      <c r="K318" s="56">
        <v>0</v>
      </c>
      <c r="L318" s="56">
        <v>-191780396.53</v>
      </c>
      <c r="M318" s="56">
        <v>0</v>
      </c>
      <c r="N318" s="56">
        <v>13527224.08</v>
      </c>
      <c r="O318" s="56">
        <v>-205307620.61</v>
      </c>
      <c r="P318" s="1">
        <v>3</v>
      </c>
    </row>
    <row r="319" spans="1:16" ht="12.75">
      <c r="A319" t="s">
        <v>229</v>
      </c>
      <c r="B319" t="s">
        <v>782</v>
      </c>
      <c r="C319" t="s">
        <v>984</v>
      </c>
      <c r="D319" t="s">
        <v>985</v>
      </c>
      <c r="E319" t="s">
        <v>994</v>
      </c>
      <c r="F319" t="s">
        <v>994</v>
      </c>
      <c r="G319" t="s">
        <v>995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1">
        <v>4</v>
      </c>
    </row>
    <row r="320" spans="1:16" ht="12.75">
      <c r="A320" t="s">
        <v>229</v>
      </c>
      <c r="B320" t="s">
        <v>782</v>
      </c>
      <c r="C320" t="s">
        <v>984</v>
      </c>
      <c r="D320" t="s">
        <v>985</v>
      </c>
      <c r="E320" t="s">
        <v>996</v>
      </c>
      <c r="F320" t="s">
        <v>996</v>
      </c>
      <c r="G320" t="s">
        <v>997</v>
      </c>
      <c r="H320" s="56">
        <v>0</v>
      </c>
      <c r="I320" s="56">
        <v>0</v>
      </c>
      <c r="J320" s="56">
        <v>0</v>
      </c>
      <c r="K320" s="56">
        <v>0</v>
      </c>
      <c r="L320" s="56">
        <v>-992062.94</v>
      </c>
      <c r="M320" s="56">
        <v>0</v>
      </c>
      <c r="N320" s="56">
        <v>0</v>
      </c>
      <c r="O320" s="56">
        <v>-992062.94</v>
      </c>
      <c r="P320" s="1">
        <v>5</v>
      </c>
    </row>
    <row r="321" spans="1:16" ht="12.75">
      <c r="A321" t="s">
        <v>229</v>
      </c>
      <c r="B321" t="s">
        <v>782</v>
      </c>
      <c r="C321" t="s">
        <v>984</v>
      </c>
      <c r="D321" t="s">
        <v>998</v>
      </c>
      <c r="E321" t="s">
        <v>999</v>
      </c>
      <c r="F321" t="s">
        <v>999</v>
      </c>
      <c r="G321" t="s">
        <v>1000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1">
        <v>6</v>
      </c>
    </row>
    <row r="322" spans="1:16" ht="12.75">
      <c r="A322" t="s">
        <v>229</v>
      </c>
      <c r="B322" t="s">
        <v>782</v>
      </c>
      <c r="C322" t="s">
        <v>984</v>
      </c>
      <c r="D322" t="s">
        <v>998</v>
      </c>
      <c r="E322" t="s">
        <v>1001</v>
      </c>
      <c r="F322" t="s">
        <v>1002</v>
      </c>
      <c r="G322" t="s">
        <v>1003</v>
      </c>
      <c r="H322" s="56">
        <v>0</v>
      </c>
      <c r="I322" s="56">
        <v>0</v>
      </c>
      <c r="J322" s="56">
        <v>0</v>
      </c>
      <c r="K322" s="56">
        <v>0</v>
      </c>
      <c r="L322" s="56">
        <v>-12540890.49</v>
      </c>
      <c r="M322" s="56">
        <v>0</v>
      </c>
      <c r="N322" s="56">
        <v>976167.54</v>
      </c>
      <c r="O322" s="56">
        <v>-13517058.03</v>
      </c>
      <c r="P322" s="1">
        <v>7</v>
      </c>
    </row>
    <row r="323" spans="1:16" ht="12.75">
      <c r="A323" t="s">
        <v>229</v>
      </c>
      <c r="B323" t="s">
        <v>782</v>
      </c>
      <c r="C323" t="s">
        <v>984</v>
      </c>
      <c r="D323" t="s">
        <v>998</v>
      </c>
      <c r="E323" t="s">
        <v>1001</v>
      </c>
      <c r="F323" t="s">
        <v>1004</v>
      </c>
      <c r="G323" t="s">
        <v>1005</v>
      </c>
      <c r="H323" s="56">
        <v>0</v>
      </c>
      <c r="I323" s="56">
        <v>0</v>
      </c>
      <c r="J323" s="56">
        <v>0</v>
      </c>
      <c r="K323" s="56">
        <v>0</v>
      </c>
      <c r="L323" s="56">
        <v>-45730908.16</v>
      </c>
      <c r="M323" s="56">
        <v>0</v>
      </c>
      <c r="N323" s="56">
        <v>3188715.29</v>
      </c>
      <c r="O323" s="56">
        <v>-48919623.45</v>
      </c>
      <c r="P323" s="1">
        <v>7</v>
      </c>
    </row>
    <row r="324" spans="1:16" ht="12.75">
      <c r="A324" t="s">
        <v>229</v>
      </c>
      <c r="B324" t="s">
        <v>782</v>
      </c>
      <c r="C324" t="s">
        <v>984</v>
      </c>
      <c r="D324" t="s">
        <v>998</v>
      </c>
      <c r="E324" t="s">
        <v>1001</v>
      </c>
      <c r="F324" t="s">
        <v>1006</v>
      </c>
      <c r="G324" t="s">
        <v>1007</v>
      </c>
      <c r="H324" s="56">
        <v>0</v>
      </c>
      <c r="I324" s="56">
        <v>0</v>
      </c>
      <c r="J324" s="56">
        <v>0</v>
      </c>
      <c r="K324" s="56">
        <v>0</v>
      </c>
      <c r="L324" s="56">
        <v>-3698717.48</v>
      </c>
      <c r="M324" s="56">
        <v>0</v>
      </c>
      <c r="N324" s="56">
        <v>236235.43</v>
      </c>
      <c r="O324" s="56">
        <v>-3934952.91</v>
      </c>
      <c r="P324" s="1">
        <v>7</v>
      </c>
    </row>
    <row r="325" spans="1:16" ht="12.75">
      <c r="A325" t="s">
        <v>229</v>
      </c>
      <c r="B325" t="s">
        <v>782</v>
      </c>
      <c r="C325" t="s">
        <v>984</v>
      </c>
      <c r="D325" t="s">
        <v>998</v>
      </c>
      <c r="E325" t="s">
        <v>1001</v>
      </c>
      <c r="F325" t="s">
        <v>1008</v>
      </c>
      <c r="G325" t="s">
        <v>1009</v>
      </c>
      <c r="H325" s="56">
        <v>0</v>
      </c>
      <c r="I325" s="56">
        <v>0</v>
      </c>
      <c r="J325" s="56">
        <v>0</v>
      </c>
      <c r="K325" s="56">
        <v>0</v>
      </c>
      <c r="L325" s="56">
        <v>-3897445.87</v>
      </c>
      <c r="M325" s="56">
        <v>0</v>
      </c>
      <c r="N325" s="56">
        <v>239603.47</v>
      </c>
      <c r="O325" s="56">
        <v>-4137049.34</v>
      </c>
      <c r="P325" s="1">
        <v>7</v>
      </c>
    </row>
    <row r="326" spans="1:16" ht="12.75">
      <c r="A326" t="s">
        <v>229</v>
      </c>
      <c r="B326" t="s">
        <v>782</v>
      </c>
      <c r="C326" t="s">
        <v>984</v>
      </c>
      <c r="D326" t="s">
        <v>998</v>
      </c>
      <c r="E326" t="s">
        <v>1001</v>
      </c>
      <c r="F326" t="s">
        <v>1010</v>
      </c>
      <c r="G326" t="s">
        <v>1011</v>
      </c>
      <c r="H326" s="56">
        <v>0</v>
      </c>
      <c r="I326" s="56">
        <v>0</v>
      </c>
      <c r="J326" s="56">
        <v>0</v>
      </c>
      <c r="K326" s="56">
        <v>0</v>
      </c>
      <c r="L326" s="56">
        <v>-6486221.73</v>
      </c>
      <c r="M326" s="56">
        <v>0</v>
      </c>
      <c r="N326" s="56">
        <v>328507.45</v>
      </c>
      <c r="O326" s="56">
        <v>-6814729.18</v>
      </c>
      <c r="P326" s="1">
        <v>7</v>
      </c>
    </row>
    <row r="327" spans="1:16" ht="12.75">
      <c r="A327" t="s">
        <v>229</v>
      </c>
      <c r="B327" t="s">
        <v>782</v>
      </c>
      <c r="C327" t="s">
        <v>984</v>
      </c>
      <c r="D327" t="s">
        <v>998</v>
      </c>
      <c r="E327" t="s">
        <v>1001</v>
      </c>
      <c r="F327" t="s">
        <v>1012</v>
      </c>
      <c r="G327" t="s">
        <v>1013</v>
      </c>
      <c r="H327" s="56">
        <v>0</v>
      </c>
      <c r="I327" s="56">
        <v>0</v>
      </c>
      <c r="J327" s="56">
        <v>0</v>
      </c>
      <c r="K327" s="56">
        <v>0</v>
      </c>
      <c r="L327" s="56">
        <v>-9670239.58</v>
      </c>
      <c r="M327" s="56">
        <v>0</v>
      </c>
      <c r="N327" s="56">
        <v>382252.96</v>
      </c>
      <c r="O327" s="56">
        <v>-10052492.54</v>
      </c>
      <c r="P327" s="1">
        <v>7</v>
      </c>
    </row>
    <row r="328" spans="1:16" ht="12.75">
      <c r="A328" t="s">
        <v>229</v>
      </c>
      <c r="B328" t="s">
        <v>782</v>
      </c>
      <c r="C328" t="s">
        <v>984</v>
      </c>
      <c r="D328" t="s">
        <v>998</v>
      </c>
      <c r="E328" t="s">
        <v>1001</v>
      </c>
      <c r="F328" t="s">
        <v>1014</v>
      </c>
      <c r="G328" t="s">
        <v>1015</v>
      </c>
      <c r="H328" s="56">
        <v>0</v>
      </c>
      <c r="I328" s="56">
        <v>0</v>
      </c>
      <c r="J328" s="56">
        <v>0</v>
      </c>
      <c r="K328" s="56">
        <v>0</v>
      </c>
      <c r="L328" s="56">
        <v>-32501949.34</v>
      </c>
      <c r="M328" s="56">
        <v>125848.3</v>
      </c>
      <c r="N328" s="56">
        <v>2291615.43</v>
      </c>
      <c r="O328" s="56">
        <v>-34667716.47</v>
      </c>
      <c r="P328" s="1">
        <v>7</v>
      </c>
    </row>
    <row r="329" spans="1:16" ht="12.75">
      <c r="A329" t="s">
        <v>229</v>
      </c>
      <c r="B329" t="s">
        <v>782</v>
      </c>
      <c r="C329" t="s">
        <v>984</v>
      </c>
      <c r="D329" t="s">
        <v>998</v>
      </c>
      <c r="E329" t="s">
        <v>1001</v>
      </c>
      <c r="F329" t="s">
        <v>1016</v>
      </c>
      <c r="G329" t="s">
        <v>1017</v>
      </c>
      <c r="H329" s="56">
        <v>0</v>
      </c>
      <c r="I329" s="56">
        <v>0</v>
      </c>
      <c r="J329" s="56">
        <v>0</v>
      </c>
      <c r="K329" s="56">
        <v>0</v>
      </c>
      <c r="L329" s="56">
        <v>-3879641.05</v>
      </c>
      <c r="M329" s="56">
        <v>0</v>
      </c>
      <c r="N329" s="56">
        <v>147708.17</v>
      </c>
      <c r="O329" s="56">
        <v>-4027349.22</v>
      </c>
      <c r="P329" s="1">
        <v>7</v>
      </c>
    </row>
    <row r="330" spans="1:16" ht="12.75">
      <c r="A330" t="s">
        <v>229</v>
      </c>
      <c r="B330" t="s">
        <v>782</v>
      </c>
      <c r="C330" t="s">
        <v>984</v>
      </c>
      <c r="D330" t="s">
        <v>998</v>
      </c>
      <c r="E330" t="s">
        <v>1001</v>
      </c>
      <c r="F330" t="s">
        <v>1018</v>
      </c>
      <c r="G330" t="s">
        <v>1019</v>
      </c>
      <c r="H330" s="56">
        <v>0</v>
      </c>
      <c r="I330" s="56">
        <v>0</v>
      </c>
      <c r="J330" s="56">
        <v>0</v>
      </c>
      <c r="K330" s="56">
        <v>0</v>
      </c>
      <c r="L330" s="56">
        <v>-7104065.48</v>
      </c>
      <c r="M330" s="56">
        <v>0</v>
      </c>
      <c r="N330" s="56">
        <v>510938.94</v>
      </c>
      <c r="O330" s="56">
        <v>-7615004.42</v>
      </c>
      <c r="P330" s="1">
        <v>7</v>
      </c>
    </row>
    <row r="331" spans="1:16" ht="12.75">
      <c r="A331" t="s">
        <v>229</v>
      </c>
      <c r="B331" t="s">
        <v>782</v>
      </c>
      <c r="C331" t="s">
        <v>984</v>
      </c>
      <c r="D331" t="s">
        <v>998</v>
      </c>
      <c r="E331" t="s">
        <v>1001</v>
      </c>
      <c r="F331" t="s">
        <v>1020</v>
      </c>
      <c r="G331" t="s">
        <v>1021</v>
      </c>
      <c r="H331" s="56">
        <v>0</v>
      </c>
      <c r="I331" s="56">
        <v>0</v>
      </c>
      <c r="J331" s="56">
        <v>0</v>
      </c>
      <c r="K331" s="56">
        <v>0</v>
      </c>
      <c r="L331" s="56">
        <v>-592846.1</v>
      </c>
      <c r="M331" s="56">
        <v>0</v>
      </c>
      <c r="N331" s="56">
        <v>26869.92</v>
      </c>
      <c r="O331" s="56">
        <v>-619716.02</v>
      </c>
      <c r="P331" s="1">
        <v>7</v>
      </c>
    </row>
    <row r="332" spans="1:16" ht="12.75">
      <c r="A332" t="s">
        <v>229</v>
      </c>
      <c r="B332" t="s">
        <v>782</v>
      </c>
      <c r="C332" t="s">
        <v>984</v>
      </c>
      <c r="D332" t="s">
        <v>998</v>
      </c>
      <c r="E332" t="s">
        <v>1001</v>
      </c>
      <c r="F332" t="s">
        <v>1022</v>
      </c>
      <c r="G332" t="s">
        <v>1023</v>
      </c>
      <c r="H332" s="56">
        <v>0</v>
      </c>
      <c r="I332" s="56">
        <v>0</v>
      </c>
      <c r="J332" s="56">
        <v>0</v>
      </c>
      <c r="K332" s="56">
        <v>0</v>
      </c>
      <c r="L332" s="56">
        <v>-6051625.47</v>
      </c>
      <c r="M332" s="56">
        <v>0</v>
      </c>
      <c r="N332" s="56">
        <v>519475.98</v>
      </c>
      <c r="O332" s="56">
        <v>-6571101.45</v>
      </c>
      <c r="P332" s="1">
        <v>7</v>
      </c>
    </row>
    <row r="333" spans="1:16" ht="12.75">
      <c r="A333" t="s">
        <v>229</v>
      </c>
      <c r="B333" t="s">
        <v>782</v>
      </c>
      <c r="C333" t="s">
        <v>984</v>
      </c>
      <c r="D333" t="s">
        <v>998</v>
      </c>
      <c r="E333" t="s">
        <v>1024</v>
      </c>
      <c r="F333" t="s">
        <v>1024</v>
      </c>
      <c r="G333" t="s">
        <v>1025</v>
      </c>
      <c r="H333" s="56">
        <v>0</v>
      </c>
      <c r="I333" s="56">
        <v>0</v>
      </c>
      <c r="J333" s="56">
        <v>0</v>
      </c>
      <c r="K333" s="56">
        <v>0</v>
      </c>
      <c r="L333" s="56">
        <v>-231907942.04</v>
      </c>
      <c r="M333" s="56">
        <v>0</v>
      </c>
      <c r="N333" s="56">
        <v>46434032.64</v>
      </c>
      <c r="O333" s="56">
        <v>-278341974.68</v>
      </c>
      <c r="P333" s="1">
        <v>8</v>
      </c>
    </row>
    <row r="334" spans="1:16" ht="12.75">
      <c r="A334" t="s">
        <v>229</v>
      </c>
      <c r="B334" t="s">
        <v>782</v>
      </c>
      <c r="C334" t="s">
        <v>984</v>
      </c>
      <c r="D334" t="s">
        <v>998</v>
      </c>
      <c r="E334" t="s">
        <v>1026</v>
      </c>
      <c r="F334" t="s">
        <v>1026</v>
      </c>
      <c r="G334" t="s">
        <v>1027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1">
        <v>9</v>
      </c>
    </row>
    <row r="335" spans="1:16" ht="12.75">
      <c r="A335" t="s">
        <v>229</v>
      </c>
      <c r="B335" t="s">
        <v>782</v>
      </c>
      <c r="C335" t="s">
        <v>984</v>
      </c>
      <c r="D335" t="s">
        <v>998</v>
      </c>
      <c r="E335" t="s">
        <v>1028</v>
      </c>
      <c r="F335" t="s">
        <v>1029</v>
      </c>
      <c r="G335" t="s">
        <v>1030</v>
      </c>
      <c r="H335" s="56">
        <v>0</v>
      </c>
      <c r="I335" s="56">
        <v>0</v>
      </c>
      <c r="J335" s="56">
        <v>0</v>
      </c>
      <c r="K335" s="56">
        <v>0</v>
      </c>
      <c r="L335" s="56">
        <v>-8109579.79</v>
      </c>
      <c r="M335" s="56">
        <v>0</v>
      </c>
      <c r="N335" s="56">
        <v>216413.62</v>
      </c>
      <c r="O335" s="56">
        <v>-8325993.41</v>
      </c>
      <c r="P335" s="1">
        <v>10</v>
      </c>
    </row>
    <row r="336" spans="1:16" ht="12.75">
      <c r="A336" t="s">
        <v>229</v>
      </c>
      <c r="B336" t="s">
        <v>782</v>
      </c>
      <c r="C336" t="s">
        <v>984</v>
      </c>
      <c r="D336" t="s">
        <v>998</v>
      </c>
      <c r="E336" t="s">
        <v>1028</v>
      </c>
      <c r="F336" t="s">
        <v>1031</v>
      </c>
      <c r="G336" t="s">
        <v>1032</v>
      </c>
      <c r="H336" s="56">
        <v>0</v>
      </c>
      <c r="I336" s="56">
        <v>0</v>
      </c>
      <c r="J336" s="56">
        <v>0</v>
      </c>
      <c r="K336" s="56">
        <v>0</v>
      </c>
      <c r="L336" s="56">
        <v>-15839400.51</v>
      </c>
      <c r="M336" s="56">
        <v>0</v>
      </c>
      <c r="N336" s="56">
        <v>852945.05</v>
      </c>
      <c r="O336" s="56">
        <v>-16692345.56</v>
      </c>
      <c r="P336" s="1">
        <v>10</v>
      </c>
    </row>
    <row r="337" spans="1:16" ht="12.75">
      <c r="A337" t="s">
        <v>229</v>
      </c>
      <c r="B337" t="s">
        <v>782</v>
      </c>
      <c r="C337" t="s">
        <v>984</v>
      </c>
      <c r="D337" t="s">
        <v>998</v>
      </c>
      <c r="E337" t="s">
        <v>1033</v>
      </c>
      <c r="F337" t="s">
        <v>1034</v>
      </c>
      <c r="G337" t="s">
        <v>1035</v>
      </c>
      <c r="H337" s="56">
        <v>0</v>
      </c>
      <c r="I337" s="56">
        <v>0</v>
      </c>
      <c r="J337" s="56">
        <v>0</v>
      </c>
      <c r="K337" s="56">
        <v>0</v>
      </c>
      <c r="L337" s="56">
        <v>-89881225.71000001</v>
      </c>
      <c r="M337" s="56">
        <v>0</v>
      </c>
      <c r="N337" s="56">
        <v>1427920.07</v>
      </c>
      <c r="O337" s="56">
        <v>-91309145.78</v>
      </c>
      <c r="P337" s="1">
        <v>10</v>
      </c>
    </row>
    <row r="338" spans="1:16" ht="12.75">
      <c r="A338" t="s">
        <v>229</v>
      </c>
      <c r="B338" t="s">
        <v>782</v>
      </c>
      <c r="C338" t="s">
        <v>984</v>
      </c>
      <c r="D338" t="s">
        <v>998</v>
      </c>
      <c r="E338" t="s">
        <v>1033</v>
      </c>
      <c r="F338" t="s">
        <v>1036</v>
      </c>
      <c r="G338" t="s">
        <v>1037</v>
      </c>
      <c r="H338" s="56">
        <v>0</v>
      </c>
      <c r="I338" s="56">
        <v>0</v>
      </c>
      <c r="J338" s="56">
        <v>0</v>
      </c>
      <c r="K338" s="56">
        <v>0</v>
      </c>
      <c r="L338" s="56">
        <v>-181764</v>
      </c>
      <c r="M338" s="56">
        <v>0</v>
      </c>
      <c r="N338" s="56">
        <v>3344.27</v>
      </c>
      <c r="O338" s="56">
        <v>-185108.27</v>
      </c>
      <c r="P338" s="1">
        <v>10</v>
      </c>
    </row>
    <row r="339" spans="1:16" ht="12.75">
      <c r="A339" t="s">
        <v>229</v>
      </c>
      <c r="B339" t="s">
        <v>782</v>
      </c>
      <c r="C339" t="s">
        <v>984</v>
      </c>
      <c r="D339" t="s">
        <v>998</v>
      </c>
      <c r="E339" t="s">
        <v>1033</v>
      </c>
      <c r="F339" t="s">
        <v>1038</v>
      </c>
      <c r="G339" t="s">
        <v>1039</v>
      </c>
      <c r="H339" s="56">
        <v>0</v>
      </c>
      <c r="I339" s="56">
        <v>0</v>
      </c>
      <c r="J339" s="56">
        <v>0</v>
      </c>
      <c r="K339" s="56">
        <v>0</v>
      </c>
      <c r="L339" s="56">
        <v>-11727972.55</v>
      </c>
      <c r="M339" s="56">
        <v>0</v>
      </c>
      <c r="N339" s="56">
        <v>730859.32</v>
      </c>
      <c r="O339" s="56">
        <v>-12458831.87</v>
      </c>
      <c r="P339" s="1">
        <v>10</v>
      </c>
    </row>
    <row r="340" spans="1:16" ht="12.75">
      <c r="A340" t="s">
        <v>229</v>
      </c>
      <c r="B340" t="s">
        <v>782</v>
      </c>
      <c r="C340" t="s">
        <v>984</v>
      </c>
      <c r="D340" t="s">
        <v>998</v>
      </c>
      <c r="E340" t="s">
        <v>1033</v>
      </c>
      <c r="F340" t="s">
        <v>1040</v>
      </c>
      <c r="G340" t="s">
        <v>1041</v>
      </c>
      <c r="H340" s="56">
        <v>0</v>
      </c>
      <c r="I340" s="56">
        <v>0</v>
      </c>
      <c r="J340" s="56">
        <v>0</v>
      </c>
      <c r="K340" s="56">
        <v>0</v>
      </c>
      <c r="L340" s="56">
        <v>-3943211.42</v>
      </c>
      <c r="M340" s="56">
        <v>0</v>
      </c>
      <c r="N340" s="56">
        <v>140400.94</v>
      </c>
      <c r="O340" s="56">
        <v>-4083612.36</v>
      </c>
      <c r="P340" s="1">
        <v>10</v>
      </c>
    </row>
    <row r="341" spans="1:16" ht="12.75">
      <c r="A341" t="s">
        <v>229</v>
      </c>
      <c r="B341" t="s">
        <v>782</v>
      </c>
      <c r="C341" t="s">
        <v>984</v>
      </c>
      <c r="D341" t="s">
        <v>998</v>
      </c>
      <c r="E341" t="s">
        <v>1033</v>
      </c>
      <c r="F341" t="s">
        <v>1042</v>
      </c>
      <c r="G341" t="s">
        <v>1043</v>
      </c>
      <c r="H341" s="56">
        <v>0</v>
      </c>
      <c r="I341" s="56">
        <v>0</v>
      </c>
      <c r="J341" s="56">
        <v>0</v>
      </c>
      <c r="K341" s="56">
        <v>0</v>
      </c>
      <c r="L341" s="56">
        <v>-7404755.44</v>
      </c>
      <c r="M341" s="56">
        <v>0</v>
      </c>
      <c r="N341" s="56">
        <v>314502.13</v>
      </c>
      <c r="O341" s="56">
        <v>-7719257.57</v>
      </c>
      <c r="P341" s="1">
        <v>10</v>
      </c>
    </row>
    <row r="342" spans="1:16" ht="12.75">
      <c r="A342" t="s">
        <v>229</v>
      </c>
      <c r="B342" t="s">
        <v>782</v>
      </c>
      <c r="C342" t="s">
        <v>984</v>
      </c>
      <c r="D342" t="s">
        <v>998</v>
      </c>
      <c r="E342" t="s">
        <v>1044</v>
      </c>
      <c r="F342" t="s">
        <v>1045</v>
      </c>
      <c r="G342" t="s">
        <v>1046</v>
      </c>
      <c r="H342" s="56">
        <v>0</v>
      </c>
      <c r="I342" s="56">
        <v>0</v>
      </c>
      <c r="J342" s="56">
        <v>0</v>
      </c>
      <c r="K342" s="56">
        <v>0</v>
      </c>
      <c r="L342" s="56">
        <v>-27790336.64</v>
      </c>
      <c r="M342" s="56">
        <v>0</v>
      </c>
      <c r="N342" s="56">
        <v>871276.88</v>
      </c>
      <c r="O342" s="56">
        <v>-28661613.52</v>
      </c>
      <c r="P342" s="1">
        <v>10</v>
      </c>
    </row>
    <row r="343" spans="1:16" ht="12.75">
      <c r="A343" t="s">
        <v>229</v>
      </c>
      <c r="B343" t="s">
        <v>782</v>
      </c>
      <c r="C343" t="s">
        <v>984</v>
      </c>
      <c r="D343" t="s">
        <v>998</v>
      </c>
      <c r="E343" t="s">
        <v>1047</v>
      </c>
      <c r="F343" t="s">
        <v>1048</v>
      </c>
      <c r="G343" t="s">
        <v>1049</v>
      </c>
      <c r="H343" s="56">
        <v>0</v>
      </c>
      <c r="I343" s="56">
        <v>0</v>
      </c>
      <c r="J343" s="56">
        <v>0</v>
      </c>
      <c r="K343" s="56">
        <v>0</v>
      </c>
      <c r="L343" s="56">
        <v>-16426044.17</v>
      </c>
      <c r="M343" s="56">
        <v>0</v>
      </c>
      <c r="N343" s="56">
        <v>273376.41</v>
      </c>
      <c r="O343" s="56">
        <v>-16699420.58</v>
      </c>
      <c r="P343" s="1">
        <v>10</v>
      </c>
    </row>
    <row r="344" spans="1:16" ht="12.75">
      <c r="A344" t="s">
        <v>229</v>
      </c>
      <c r="B344" t="s">
        <v>782</v>
      </c>
      <c r="C344" t="s">
        <v>984</v>
      </c>
      <c r="D344" t="s">
        <v>998</v>
      </c>
      <c r="E344" t="s">
        <v>1050</v>
      </c>
      <c r="F344" t="s">
        <v>1051</v>
      </c>
      <c r="G344" t="s">
        <v>1052</v>
      </c>
      <c r="H344" s="56">
        <v>0</v>
      </c>
      <c r="I344" s="56">
        <v>0</v>
      </c>
      <c r="J344" s="56">
        <v>0</v>
      </c>
      <c r="K344" s="56">
        <v>0</v>
      </c>
      <c r="L344" s="56">
        <v>-1624733.06</v>
      </c>
      <c r="M344" s="56">
        <v>281667.53</v>
      </c>
      <c r="N344" s="56">
        <v>368610.32</v>
      </c>
      <c r="O344" s="56">
        <v>-1711675.85</v>
      </c>
      <c r="P344" s="1">
        <v>10</v>
      </c>
    </row>
    <row r="345" spans="1:16" ht="12.75">
      <c r="A345" t="s">
        <v>229</v>
      </c>
      <c r="B345" t="s">
        <v>782</v>
      </c>
      <c r="C345" t="s">
        <v>984</v>
      </c>
      <c r="D345" t="s">
        <v>998</v>
      </c>
      <c r="E345" t="s">
        <v>1050</v>
      </c>
      <c r="F345" t="s">
        <v>1053</v>
      </c>
      <c r="G345" t="s">
        <v>1054</v>
      </c>
      <c r="H345" s="56">
        <v>0</v>
      </c>
      <c r="I345" s="56">
        <v>0</v>
      </c>
      <c r="J345" s="56">
        <v>0</v>
      </c>
      <c r="K345" s="56">
        <v>0</v>
      </c>
      <c r="L345" s="56">
        <v>-13289058.8</v>
      </c>
      <c r="M345" s="56">
        <v>371226.39</v>
      </c>
      <c r="N345" s="56">
        <v>861758.8</v>
      </c>
      <c r="O345" s="56">
        <v>-13779591.21</v>
      </c>
      <c r="P345" s="1">
        <v>10</v>
      </c>
    </row>
    <row r="346" spans="1:16" ht="12.75">
      <c r="A346" t="s">
        <v>229</v>
      </c>
      <c r="B346" t="s">
        <v>782</v>
      </c>
      <c r="C346" t="s">
        <v>984</v>
      </c>
      <c r="D346" t="s">
        <v>998</v>
      </c>
      <c r="E346" t="s">
        <v>1050</v>
      </c>
      <c r="F346" t="s">
        <v>1055</v>
      </c>
      <c r="G346" t="s">
        <v>1056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1">
        <v>10</v>
      </c>
    </row>
    <row r="347" spans="1:16" ht="12.75">
      <c r="A347" t="s">
        <v>229</v>
      </c>
      <c r="B347" t="s">
        <v>782</v>
      </c>
      <c r="C347" t="s">
        <v>984</v>
      </c>
      <c r="D347" t="s">
        <v>998</v>
      </c>
      <c r="E347" t="s">
        <v>1057</v>
      </c>
      <c r="F347" t="s">
        <v>1058</v>
      </c>
      <c r="G347" t="s">
        <v>1059</v>
      </c>
      <c r="H347" s="56">
        <v>0</v>
      </c>
      <c r="I347" s="56">
        <v>0</v>
      </c>
      <c r="J347" s="56">
        <v>0</v>
      </c>
      <c r="K347" s="56">
        <v>0</v>
      </c>
      <c r="L347" s="56">
        <v>-17281913.97</v>
      </c>
      <c r="M347" s="56">
        <v>0</v>
      </c>
      <c r="N347" s="56">
        <v>326021.9</v>
      </c>
      <c r="O347" s="56">
        <v>-17607935.87</v>
      </c>
      <c r="P347" s="1">
        <v>10</v>
      </c>
    </row>
    <row r="348" spans="1:16" ht="12.75">
      <c r="A348" t="s">
        <v>229</v>
      </c>
      <c r="B348" t="s">
        <v>782</v>
      </c>
      <c r="C348" t="s">
        <v>984</v>
      </c>
      <c r="D348" t="s">
        <v>1060</v>
      </c>
      <c r="E348" t="s">
        <v>1061</v>
      </c>
      <c r="F348" t="s">
        <v>1061</v>
      </c>
      <c r="G348" t="s">
        <v>1062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1">
        <v>12</v>
      </c>
    </row>
    <row r="349" spans="1:16" ht="12.75">
      <c r="A349" t="s">
        <v>229</v>
      </c>
      <c r="B349" t="s">
        <v>782</v>
      </c>
      <c r="C349" t="s">
        <v>984</v>
      </c>
      <c r="D349" t="s">
        <v>1060</v>
      </c>
      <c r="E349" t="s">
        <v>1063</v>
      </c>
      <c r="F349" t="s">
        <v>1063</v>
      </c>
      <c r="G349" t="s">
        <v>1064</v>
      </c>
      <c r="H349" s="56">
        <v>0</v>
      </c>
      <c r="I349" s="56">
        <v>0</v>
      </c>
      <c r="J349" s="56">
        <v>0</v>
      </c>
      <c r="K349" s="56">
        <v>0</v>
      </c>
      <c r="L349" s="56">
        <v>-248643.26</v>
      </c>
      <c r="M349" s="56">
        <v>0</v>
      </c>
      <c r="N349" s="56">
        <v>15601.7</v>
      </c>
      <c r="O349" s="56">
        <v>-264244.96</v>
      </c>
      <c r="P349" s="1">
        <v>13</v>
      </c>
    </row>
    <row r="350" spans="1:16" ht="12.75">
      <c r="A350" t="s">
        <v>229</v>
      </c>
      <c r="B350" t="s">
        <v>782</v>
      </c>
      <c r="C350" t="s">
        <v>1065</v>
      </c>
      <c r="D350" t="s">
        <v>1066</v>
      </c>
      <c r="E350" t="s">
        <v>1067</v>
      </c>
      <c r="F350" t="s">
        <v>1067</v>
      </c>
      <c r="G350" t="s">
        <v>1068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1">
        <v>2</v>
      </c>
    </row>
    <row r="351" spans="1:16" ht="12.75">
      <c r="A351" t="s">
        <v>229</v>
      </c>
      <c r="B351" t="s">
        <v>782</v>
      </c>
      <c r="C351" t="s">
        <v>1065</v>
      </c>
      <c r="D351" t="s">
        <v>1066</v>
      </c>
      <c r="E351" t="s">
        <v>1069</v>
      </c>
      <c r="F351" t="s">
        <v>1069</v>
      </c>
      <c r="G351" t="s">
        <v>1070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3</v>
      </c>
    </row>
    <row r="352" spans="1:16" ht="12.75">
      <c r="A352" t="s">
        <v>229</v>
      </c>
      <c r="B352" t="s">
        <v>782</v>
      </c>
      <c r="C352" t="s">
        <v>1065</v>
      </c>
      <c r="D352" t="s">
        <v>1066</v>
      </c>
      <c r="E352" t="s">
        <v>1071</v>
      </c>
      <c r="F352" t="s">
        <v>1071</v>
      </c>
      <c r="G352" t="s">
        <v>1072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1">
        <v>4</v>
      </c>
    </row>
    <row r="353" spans="1:16" ht="12.75">
      <c r="A353" t="s">
        <v>229</v>
      </c>
      <c r="B353" t="s">
        <v>782</v>
      </c>
      <c r="C353" t="s">
        <v>1065</v>
      </c>
      <c r="D353" t="s">
        <v>1066</v>
      </c>
      <c r="E353" t="s">
        <v>1073</v>
      </c>
      <c r="F353" t="s">
        <v>1073</v>
      </c>
      <c r="G353" t="s">
        <v>1074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5</v>
      </c>
    </row>
    <row r="354" spans="1:16" ht="12.75">
      <c r="A354" t="s">
        <v>229</v>
      </c>
      <c r="B354" t="s">
        <v>782</v>
      </c>
      <c r="C354" t="s">
        <v>1065</v>
      </c>
      <c r="D354" t="s">
        <v>1075</v>
      </c>
      <c r="E354" t="s">
        <v>1076</v>
      </c>
      <c r="F354" t="s">
        <v>1076</v>
      </c>
      <c r="G354" t="s">
        <v>1077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6</v>
      </c>
    </row>
    <row r="355" spans="1:16" ht="12.75">
      <c r="A355" t="s">
        <v>229</v>
      </c>
      <c r="B355" t="s">
        <v>782</v>
      </c>
      <c r="C355" t="s">
        <v>1065</v>
      </c>
      <c r="D355" t="s">
        <v>1075</v>
      </c>
      <c r="E355" t="s">
        <v>1078</v>
      </c>
      <c r="F355" t="s">
        <v>1078</v>
      </c>
      <c r="G355" t="s">
        <v>1079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7</v>
      </c>
    </row>
    <row r="356" spans="1:16" ht="12.75">
      <c r="A356" t="s">
        <v>229</v>
      </c>
      <c r="B356" t="s">
        <v>782</v>
      </c>
      <c r="C356" t="s">
        <v>1065</v>
      </c>
      <c r="D356" t="s">
        <v>1075</v>
      </c>
      <c r="E356" t="s">
        <v>1080</v>
      </c>
      <c r="F356" t="s">
        <v>1080</v>
      </c>
      <c r="G356" t="s">
        <v>1081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8</v>
      </c>
    </row>
    <row r="357" spans="1:16" ht="12.75">
      <c r="A357" t="s">
        <v>229</v>
      </c>
      <c r="B357" t="s">
        <v>782</v>
      </c>
      <c r="C357" t="s">
        <v>1065</v>
      </c>
      <c r="D357" t="s">
        <v>1075</v>
      </c>
      <c r="E357" t="s">
        <v>1082</v>
      </c>
      <c r="F357" t="s">
        <v>1082</v>
      </c>
      <c r="G357" t="s">
        <v>1083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9</v>
      </c>
    </row>
    <row r="358" spans="1:16" ht="12.75">
      <c r="A358" t="s">
        <v>229</v>
      </c>
      <c r="B358" t="s">
        <v>782</v>
      </c>
      <c r="C358" t="s">
        <v>1065</v>
      </c>
      <c r="D358" t="s">
        <v>1075</v>
      </c>
      <c r="E358" t="s">
        <v>1084</v>
      </c>
      <c r="F358" t="s">
        <v>1084</v>
      </c>
      <c r="G358" t="s">
        <v>1085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10</v>
      </c>
    </row>
    <row r="359" spans="1:16" ht="12.75">
      <c r="A359" t="s">
        <v>229</v>
      </c>
      <c r="B359" t="s">
        <v>782</v>
      </c>
      <c r="C359" t="s">
        <v>1065</v>
      </c>
      <c r="D359" t="s">
        <v>1075</v>
      </c>
      <c r="E359" t="s">
        <v>1086</v>
      </c>
      <c r="F359" t="s">
        <v>1086</v>
      </c>
      <c r="G359" t="s">
        <v>1087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10</v>
      </c>
    </row>
    <row r="360" spans="1:16" ht="12.75">
      <c r="A360" t="s">
        <v>229</v>
      </c>
      <c r="B360" t="s">
        <v>782</v>
      </c>
      <c r="C360" t="s">
        <v>1065</v>
      </c>
      <c r="D360" t="s">
        <v>1075</v>
      </c>
      <c r="E360" t="s">
        <v>1088</v>
      </c>
      <c r="F360" t="s">
        <v>1088</v>
      </c>
      <c r="G360" t="s">
        <v>1089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10</v>
      </c>
    </row>
    <row r="361" spans="1:16" ht="12.75">
      <c r="A361" t="s">
        <v>229</v>
      </c>
      <c r="B361" t="s">
        <v>782</v>
      </c>
      <c r="C361" t="s">
        <v>1065</v>
      </c>
      <c r="D361" t="s">
        <v>1075</v>
      </c>
      <c r="E361" t="s">
        <v>1090</v>
      </c>
      <c r="F361" t="s">
        <v>1090</v>
      </c>
      <c r="G361" t="s">
        <v>1091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10</v>
      </c>
    </row>
    <row r="362" spans="1:16" ht="12.75">
      <c r="A362" t="s">
        <v>229</v>
      </c>
      <c r="B362" t="s">
        <v>782</v>
      </c>
      <c r="C362" t="s">
        <v>1065</v>
      </c>
      <c r="D362" t="s">
        <v>1075</v>
      </c>
      <c r="E362" t="s">
        <v>1092</v>
      </c>
      <c r="F362" t="s">
        <v>1092</v>
      </c>
      <c r="G362" t="s">
        <v>1093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10</v>
      </c>
    </row>
    <row r="363" spans="1:16" ht="12.75">
      <c r="A363" t="s">
        <v>229</v>
      </c>
      <c r="B363" t="s">
        <v>782</v>
      </c>
      <c r="C363" t="s">
        <v>1065</v>
      </c>
      <c r="D363" t="s">
        <v>1075</v>
      </c>
      <c r="E363" t="s">
        <v>1094</v>
      </c>
      <c r="F363" t="s">
        <v>1094</v>
      </c>
      <c r="G363" t="s">
        <v>1095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10</v>
      </c>
    </row>
    <row r="364" spans="1:16" ht="12.75">
      <c r="A364" t="s">
        <v>229</v>
      </c>
      <c r="B364" t="s">
        <v>782</v>
      </c>
      <c r="C364" t="s">
        <v>1065</v>
      </c>
      <c r="D364" t="s">
        <v>1096</v>
      </c>
      <c r="E364" t="s">
        <v>1097</v>
      </c>
      <c r="F364" t="s">
        <v>1097</v>
      </c>
      <c r="G364" t="s">
        <v>1098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1">
        <v>12</v>
      </c>
    </row>
    <row r="365" spans="1:16" ht="12.75">
      <c r="A365" t="s">
        <v>229</v>
      </c>
      <c r="B365" t="s">
        <v>782</v>
      </c>
      <c r="C365" t="s">
        <v>1065</v>
      </c>
      <c r="D365" t="s">
        <v>1096</v>
      </c>
      <c r="E365" t="s">
        <v>1099</v>
      </c>
      <c r="F365" t="s">
        <v>1099</v>
      </c>
      <c r="G365" t="s">
        <v>1100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1">
        <v>13</v>
      </c>
    </row>
    <row r="366" spans="1:16" ht="12.75">
      <c r="A366" t="s">
        <v>229</v>
      </c>
      <c r="B366" t="s">
        <v>782</v>
      </c>
      <c r="C366" t="s">
        <v>1065</v>
      </c>
      <c r="D366" t="s">
        <v>1101</v>
      </c>
      <c r="E366" t="s">
        <v>1102</v>
      </c>
      <c r="F366" t="s">
        <v>1102</v>
      </c>
      <c r="G366" t="s">
        <v>1103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1">
        <v>15</v>
      </c>
    </row>
    <row r="367" spans="1:16" ht="12.75">
      <c r="A367" t="s">
        <v>229</v>
      </c>
      <c r="B367" t="s">
        <v>782</v>
      </c>
      <c r="C367" t="s">
        <v>1065</v>
      </c>
      <c r="D367" t="s">
        <v>1101</v>
      </c>
      <c r="E367" t="s">
        <v>1104</v>
      </c>
      <c r="F367" t="s">
        <v>1104</v>
      </c>
      <c r="G367" t="s">
        <v>1105</v>
      </c>
      <c r="H367" s="56">
        <v>0</v>
      </c>
      <c r="I367" s="56">
        <v>0</v>
      </c>
      <c r="J367" s="56">
        <v>0</v>
      </c>
      <c r="K367" s="56">
        <v>0</v>
      </c>
      <c r="L367" s="56">
        <v>-6150908.86</v>
      </c>
      <c r="M367" s="56">
        <v>22021.82</v>
      </c>
      <c r="N367" s="56">
        <v>0</v>
      </c>
      <c r="O367" s="56">
        <v>-6128887.04</v>
      </c>
      <c r="P367" s="1">
        <v>16</v>
      </c>
    </row>
    <row r="368" spans="1:16" ht="12.75">
      <c r="A368" t="s">
        <v>229</v>
      </c>
      <c r="B368" t="s">
        <v>782</v>
      </c>
      <c r="C368" t="s">
        <v>1065</v>
      </c>
      <c r="D368" t="s">
        <v>1101</v>
      </c>
      <c r="E368" t="s">
        <v>1106</v>
      </c>
      <c r="F368" t="s">
        <v>1106</v>
      </c>
      <c r="G368" t="s">
        <v>1107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1">
        <v>16</v>
      </c>
    </row>
    <row r="369" spans="1:16" ht="12.75">
      <c r="A369" t="s">
        <v>229</v>
      </c>
      <c r="B369" t="s">
        <v>782</v>
      </c>
      <c r="C369" t="s">
        <v>1065</v>
      </c>
      <c r="D369" t="s">
        <v>1101</v>
      </c>
      <c r="E369" t="s">
        <v>1108</v>
      </c>
      <c r="F369" t="s">
        <v>1108</v>
      </c>
      <c r="G369" t="s">
        <v>1109</v>
      </c>
      <c r="H369" s="56">
        <v>0</v>
      </c>
      <c r="I369" s="56">
        <v>0</v>
      </c>
      <c r="J369" s="56">
        <v>0</v>
      </c>
      <c r="K369" s="56">
        <v>0</v>
      </c>
      <c r="L369" s="56">
        <v>-5736610.05</v>
      </c>
      <c r="M369" s="56">
        <v>245928.46</v>
      </c>
      <c r="N369" s="56">
        <v>857085.28</v>
      </c>
      <c r="O369" s="56">
        <v>-6347766.87</v>
      </c>
      <c r="P369" s="1">
        <v>16</v>
      </c>
    </row>
    <row r="370" spans="1:16" ht="12.75">
      <c r="A370" t="s">
        <v>229</v>
      </c>
      <c r="B370" t="s">
        <v>782</v>
      </c>
      <c r="C370" t="s">
        <v>1065</v>
      </c>
      <c r="D370" t="s">
        <v>1110</v>
      </c>
      <c r="E370" t="s">
        <v>1111</v>
      </c>
      <c r="F370" t="s">
        <v>1111</v>
      </c>
      <c r="G370" t="s">
        <v>1112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1">
        <v>6</v>
      </c>
    </row>
    <row r="371" spans="1:16" ht="12.75">
      <c r="A371" t="s">
        <v>229</v>
      </c>
      <c r="B371" t="s">
        <v>782</v>
      </c>
      <c r="C371" t="s">
        <v>1065</v>
      </c>
      <c r="D371" t="s">
        <v>1110</v>
      </c>
      <c r="E371" t="s">
        <v>1113</v>
      </c>
      <c r="F371" t="s">
        <v>1113</v>
      </c>
      <c r="G371" t="s">
        <v>1114</v>
      </c>
      <c r="H371" s="56">
        <v>0</v>
      </c>
      <c r="I371" s="56">
        <v>0</v>
      </c>
      <c r="J371" s="56">
        <v>0</v>
      </c>
      <c r="K371" s="56">
        <v>0</v>
      </c>
      <c r="L371" s="56">
        <v>-912659.2</v>
      </c>
      <c r="M371" s="56">
        <v>0</v>
      </c>
      <c r="N371" s="56">
        <v>0</v>
      </c>
      <c r="O371" s="56">
        <v>-912659.2</v>
      </c>
      <c r="P371" s="1">
        <v>7</v>
      </c>
    </row>
    <row r="372" spans="1:16" ht="12.75">
      <c r="A372" t="s">
        <v>229</v>
      </c>
      <c r="B372" t="s">
        <v>782</v>
      </c>
      <c r="C372" t="s">
        <v>1065</v>
      </c>
      <c r="D372" t="s">
        <v>1110</v>
      </c>
      <c r="E372" t="s">
        <v>1115</v>
      </c>
      <c r="F372" t="s">
        <v>1115</v>
      </c>
      <c r="G372" t="s">
        <v>1116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6">
        <v>0</v>
      </c>
      <c r="O372" s="56">
        <v>0</v>
      </c>
      <c r="P372" s="1">
        <v>8</v>
      </c>
    </row>
    <row r="373" spans="1:16" ht="12.75">
      <c r="A373" t="s">
        <v>229</v>
      </c>
      <c r="B373" t="s">
        <v>782</v>
      </c>
      <c r="C373" t="s">
        <v>1065</v>
      </c>
      <c r="D373" t="s">
        <v>1110</v>
      </c>
      <c r="E373" t="s">
        <v>1117</v>
      </c>
      <c r="F373" t="s">
        <v>1117</v>
      </c>
      <c r="G373" t="s">
        <v>1118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1">
        <v>9</v>
      </c>
    </row>
    <row r="374" spans="1:16" ht="12.75">
      <c r="A374" t="s">
        <v>229</v>
      </c>
      <c r="B374" t="s">
        <v>782</v>
      </c>
      <c r="C374" t="s">
        <v>1065</v>
      </c>
      <c r="D374" t="s">
        <v>1110</v>
      </c>
      <c r="E374" t="s">
        <v>1119</v>
      </c>
      <c r="F374" t="s">
        <v>1119</v>
      </c>
      <c r="G374" t="s">
        <v>1120</v>
      </c>
      <c r="H374" s="56">
        <v>0</v>
      </c>
      <c r="I374" s="56">
        <v>0</v>
      </c>
      <c r="J374" s="56">
        <v>0</v>
      </c>
      <c r="K374" s="56">
        <v>0</v>
      </c>
      <c r="L374" s="56">
        <v>-166433.94</v>
      </c>
      <c r="M374" s="56">
        <v>0</v>
      </c>
      <c r="N374" s="56">
        <v>0</v>
      </c>
      <c r="O374" s="56">
        <v>-166433.94</v>
      </c>
      <c r="P374" s="1">
        <v>7</v>
      </c>
    </row>
    <row r="375" spans="1:16" ht="12.75">
      <c r="A375" t="s">
        <v>229</v>
      </c>
      <c r="B375" t="s">
        <v>782</v>
      </c>
      <c r="C375" t="s">
        <v>1065</v>
      </c>
      <c r="D375" t="s">
        <v>1110</v>
      </c>
      <c r="E375" t="s">
        <v>1121</v>
      </c>
      <c r="F375" t="s">
        <v>1121</v>
      </c>
      <c r="G375" t="s">
        <v>1122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12958.08</v>
      </c>
      <c r="O375" s="56">
        <v>-12958.08</v>
      </c>
      <c r="P375" s="1">
        <v>10</v>
      </c>
    </row>
    <row r="376" spans="1:16" ht="12.75">
      <c r="A376" t="s">
        <v>229</v>
      </c>
      <c r="B376" t="s">
        <v>1123</v>
      </c>
      <c r="C376" t="s">
        <v>1124</v>
      </c>
      <c r="D376" t="s">
        <v>1125</v>
      </c>
      <c r="E376" t="s">
        <v>1126</v>
      </c>
      <c r="F376" t="s">
        <v>1126</v>
      </c>
      <c r="G376" t="s">
        <v>1127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1">
        <v>23</v>
      </c>
    </row>
    <row r="377" spans="1:16" ht="12.75">
      <c r="A377" t="s">
        <v>229</v>
      </c>
      <c r="B377" t="s">
        <v>1123</v>
      </c>
      <c r="C377" t="s">
        <v>1124</v>
      </c>
      <c r="D377" t="s">
        <v>1128</v>
      </c>
      <c r="E377" t="s">
        <v>1129</v>
      </c>
      <c r="F377" t="s">
        <v>1129</v>
      </c>
      <c r="G377" t="s">
        <v>1130</v>
      </c>
      <c r="H377" s="56">
        <v>0</v>
      </c>
      <c r="I377" s="56">
        <v>0</v>
      </c>
      <c r="J377" s="56">
        <v>0</v>
      </c>
      <c r="K377" s="56">
        <v>0</v>
      </c>
      <c r="L377" s="56">
        <v>494285.18</v>
      </c>
      <c r="M377" s="56">
        <v>0</v>
      </c>
      <c r="N377" s="56">
        <v>0</v>
      </c>
      <c r="O377" s="56">
        <v>494285.18</v>
      </c>
      <c r="P377" s="1">
        <v>23</v>
      </c>
    </row>
    <row r="378" spans="1:16" ht="12.75">
      <c r="A378" t="s">
        <v>229</v>
      </c>
      <c r="B378" t="s">
        <v>1123</v>
      </c>
      <c r="C378" t="s">
        <v>1131</v>
      </c>
      <c r="D378" t="s">
        <v>1132</v>
      </c>
      <c r="E378" t="s">
        <v>1133</v>
      </c>
      <c r="F378" t="s">
        <v>1133</v>
      </c>
      <c r="G378" t="s">
        <v>1134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1">
        <v>23</v>
      </c>
    </row>
    <row r="379" spans="1:16" ht="12.75">
      <c r="A379" t="s">
        <v>235</v>
      </c>
      <c r="B379" t="s">
        <v>1135</v>
      </c>
      <c r="C379" t="s">
        <v>1136</v>
      </c>
      <c r="D379" t="s">
        <v>1137</v>
      </c>
      <c r="E379" t="s">
        <v>1138</v>
      </c>
      <c r="F379" t="s">
        <v>1138</v>
      </c>
      <c r="G379" t="s">
        <v>1139</v>
      </c>
      <c r="H379" s="56">
        <v>0</v>
      </c>
      <c r="I379" s="56">
        <v>25178455.53</v>
      </c>
      <c r="J379" s="56">
        <v>25181632.53</v>
      </c>
      <c r="K379" s="56">
        <v>-3177</v>
      </c>
      <c r="L379" s="56">
        <v>0</v>
      </c>
      <c r="M379" s="56">
        <v>111197637.21</v>
      </c>
      <c r="N379" s="56">
        <v>111205529.21</v>
      </c>
      <c r="O379" s="56">
        <v>-7892</v>
      </c>
      <c r="P379" s="1">
        <v>62</v>
      </c>
    </row>
    <row r="380" spans="1:16" ht="12.75">
      <c r="A380" t="s">
        <v>235</v>
      </c>
      <c r="B380" t="s">
        <v>1135</v>
      </c>
      <c r="C380" t="s">
        <v>1136</v>
      </c>
      <c r="D380" t="s">
        <v>1137</v>
      </c>
      <c r="E380" t="s">
        <v>1140</v>
      </c>
      <c r="F380" t="s">
        <v>1140</v>
      </c>
      <c r="G380" t="s">
        <v>1141</v>
      </c>
      <c r="H380" s="56">
        <v>0</v>
      </c>
      <c r="I380" s="56">
        <v>16252040.530000001</v>
      </c>
      <c r="J380" s="56">
        <v>17398582.8</v>
      </c>
      <c r="K380" s="56">
        <v>-1146542.27</v>
      </c>
      <c r="L380" s="56">
        <v>0</v>
      </c>
      <c r="M380" s="56">
        <v>108165983.41</v>
      </c>
      <c r="N380" s="56">
        <v>127583116.76</v>
      </c>
      <c r="O380" s="56">
        <v>-19417133.35</v>
      </c>
      <c r="P380" s="1">
        <v>62</v>
      </c>
    </row>
    <row r="381" spans="1:16" ht="12.75">
      <c r="A381" t="s">
        <v>235</v>
      </c>
      <c r="B381" t="s">
        <v>1135</v>
      </c>
      <c r="C381" t="s">
        <v>1136</v>
      </c>
      <c r="D381" t="s">
        <v>1137</v>
      </c>
      <c r="E381" t="s">
        <v>1142</v>
      </c>
      <c r="F381" t="s">
        <v>1142</v>
      </c>
      <c r="G381" t="s">
        <v>1143</v>
      </c>
      <c r="H381" s="56">
        <v>0</v>
      </c>
      <c r="I381" s="56">
        <v>323347.86</v>
      </c>
      <c r="J381" s="56">
        <v>635425.34</v>
      </c>
      <c r="K381" s="56">
        <v>-312077.48</v>
      </c>
      <c r="L381" s="56">
        <v>0</v>
      </c>
      <c r="M381" s="56">
        <v>2634099.24</v>
      </c>
      <c r="N381" s="56">
        <v>2937188.14</v>
      </c>
      <c r="O381" s="56">
        <v>-303088.9</v>
      </c>
      <c r="P381" s="1">
        <v>62</v>
      </c>
    </row>
    <row r="382" spans="1:16" ht="12.75">
      <c r="A382" t="s">
        <v>235</v>
      </c>
      <c r="B382" t="s">
        <v>1135</v>
      </c>
      <c r="C382" t="s">
        <v>1136</v>
      </c>
      <c r="D382" t="s">
        <v>1137</v>
      </c>
      <c r="E382" t="s">
        <v>1144</v>
      </c>
      <c r="F382" t="s">
        <v>1144</v>
      </c>
      <c r="G382" t="s">
        <v>1145</v>
      </c>
      <c r="H382" s="56">
        <v>0</v>
      </c>
      <c r="I382" s="56">
        <v>751416303.69</v>
      </c>
      <c r="J382" s="56">
        <v>759313350.62</v>
      </c>
      <c r="K382" s="56">
        <v>-7897046.93</v>
      </c>
      <c r="L382" s="56">
        <v>0</v>
      </c>
      <c r="M382" s="56">
        <v>4321334964.92</v>
      </c>
      <c r="N382" s="56">
        <v>4545274310.39</v>
      </c>
      <c r="O382" s="56">
        <v>-223939345.47</v>
      </c>
      <c r="P382" s="1">
        <v>62</v>
      </c>
    </row>
    <row r="383" spans="1:16" ht="12.75">
      <c r="A383" t="s">
        <v>235</v>
      </c>
      <c r="B383" t="s">
        <v>1135</v>
      </c>
      <c r="C383" t="s">
        <v>1136</v>
      </c>
      <c r="D383" t="s">
        <v>1137</v>
      </c>
      <c r="E383" t="s">
        <v>1146</v>
      </c>
      <c r="F383" t="s">
        <v>1146</v>
      </c>
      <c r="G383" t="s">
        <v>1147</v>
      </c>
      <c r="H383" s="56">
        <v>0</v>
      </c>
      <c r="I383" s="56">
        <v>5042938.03</v>
      </c>
      <c r="J383" s="56">
        <v>7879983.84</v>
      </c>
      <c r="K383" s="56">
        <v>-2837045.81</v>
      </c>
      <c r="L383" s="56">
        <v>0</v>
      </c>
      <c r="M383" s="56">
        <v>69309236.39</v>
      </c>
      <c r="N383" s="56">
        <v>91854722.24</v>
      </c>
      <c r="O383" s="56">
        <v>-22545485.85</v>
      </c>
      <c r="P383" s="1">
        <v>62</v>
      </c>
    </row>
    <row r="384" spans="1:16" ht="12.75">
      <c r="A384" t="s">
        <v>235</v>
      </c>
      <c r="B384" t="s">
        <v>1135</v>
      </c>
      <c r="C384" t="s">
        <v>1136</v>
      </c>
      <c r="D384" t="s">
        <v>1137</v>
      </c>
      <c r="E384" t="s">
        <v>1148</v>
      </c>
      <c r="F384" t="s">
        <v>1148</v>
      </c>
      <c r="G384" t="s">
        <v>1149</v>
      </c>
      <c r="H384" s="56">
        <v>0</v>
      </c>
      <c r="I384" s="56">
        <v>1773296.87</v>
      </c>
      <c r="J384" s="56">
        <v>1917308.52</v>
      </c>
      <c r="K384" s="56">
        <v>-144011.65</v>
      </c>
      <c r="L384" s="56">
        <v>0</v>
      </c>
      <c r="M384" s="56">
        <v>26826201.33</v>
      </c>
      <c r="N384" s="56">
        <v>44993362.92</v>
      </c>
      <c r="O384" s="56">
        <v>-18167161.59</v>
      </c>
      <c r="P384" s="1">
        <v>62</v>
      </c>
    </row>
    <row r="385" spans="1:16" ht="12.75">
      <c r="A385" t="s">
        <v>235</v>
      </c>
      <c r="B385" t="s">
        <v>1135</v>
      </c>
      <c r="C385" t="s">
        <v>1136</v>
      </c>
      <c r="D385" t="s">
        <v>1137</v>
      </c>
      <c r="E385" t="s">
        <v>1150</v>
      </c>
      <c r="F385" t="s">
        <v>1150</v>
      </c>
      <c r="G385" t="s">
        <v>1151</v>
      </c>
      <c r="H385" s="56">
        <v>0</v>
      </c>
      <c r="I385" s="56">
        <v>123465</v>
      </c>
      <c r="J385" s="56">
        <v>123465</v>
      </c>
      <c r="K385" s="56">
        <v>0</v>
      </c>
      <c r="L385" s="56">
        <v>0</v>
      </c>
      <c r="M385" s="56">
        <v>1080465</v>
      </c>
      <c r="N385" s="56">
        <v>1080465</v>
      </c>
      <c r="O385" s="56">
        <v>0</v>
      </c>
      <c r="P385" s="1">
        <v>62</v>
      </c>
    </row>
    <row r="386" spans="1:16" ht="12.75">
      <c r="A386" t="s">
        <v>235</v>
      </c>
      <c r="B386" t="s">
        <v>1135</v>
      </c>
      <c r="C386" t="s">
        <v>1136</v>
      </c>
      <c r="D386" t="s">
        <v>1137</v>
      </c>
      <c r="E386" t="s">
        <v>1152</v>
      </c>
      <c r="F386" t="s">
        <v>1152</v>
      </c>
      <c r="G386" t="s">
        <v>1153</v>
      </c>
      <c r="H386" s="56">
        <v>0</v>
      </c>
      <c r="I386" s="56">
        <v>12010000</v>
      </c>
      <c r="J386" s="56">
        <v>12010000</v>
      </c>
      <c r="K386" s="56">
        <v>0</v>
      </c>
      <c r="L386" s="56">
        <v>0</v>
      </c>
      <c r="M386" s="56">
        <v>54315000</v>
      </c>
      <c r="N386" s="56">
        <v>54315000</v>
      </c>
      <c r="O386" s="56">
        <v>0</v>
      </c>
      <c r="P386" s="1">
        <v>62</v>
      </c>
    </row>
    <row r="387" spans="1:16" ht="12.75">
      <c r="A387" t="s">
        <v>235</v>
      </c>
      <c r="B387" t="s">
        <v>1135</v>
      </c>
      <c r="C387" t="s">
        <v>1136</v>
      </c>
      <c r="D387" t="s">
        <v>1154</v>
      </c>
      <c r="E387" t="s">
        <v>1155</v>
      </c>
      <c r="F387" t="s">
        <v>1155</v>
      </c>
      <c r="G387" t="s">
        <v>1156</v>
      </c>
      <c r="H387" s="56">
        <v>0</v>
      </c>
      <c r="I387" s="56">
        <v>7892</v>
      </c>
      <c r="J387" s="56">
        <v>0</v>
      </c>
      <c r="K387" s="56">
        <v>7892</v>
      </c>
      <c r="L387" s="56">
        <v>-9105.04</v>
      </c>
      <c r="M387" s="56">
        <v>9105.04</v>
      </c>
      <c r="N387" s="56">
        <v>0</v>
      </c>
      <c r="O387" s="56">
        <v>0</v>
      </c>
      <c r="P387" s="1">
        <v>62</v>
      </c>
    </row>
    <row r="388" spans="1:16" ht="12.75">
      <c r="A388" t="s">
        <v>235</v>
      </c>
      <c r="B388" t="s">
        <v>1135</v>
      </c>
      <c r="C388" t="s">
        <v>1136</v>
      </c>
      <c r="D388" t="s">
        <v>1154</v>
      </c>
      <c r="E388" t="s">
        <v>1157</v>
      </c>
      <c r="F388" t="s">
        <v>1157</v>
      </c>
      <c r="G388" t="s">
        <v>1158</v>
      </c>
      <c r="H388" s="56">
        <v>0</v>
      </c>
      <c r="I388" s="56">
        <v>19373275.240000002</v>
      </c>
      <c r="J388" s="56">
        <v>0</v>
      </c>
      <c r="K388" s="56">
        <v>19373275.24</v>
      </c>
      <c r="L388" s="56">
        <v>-16331478.8</v>
      </c>
      <c r="M388" s="56">
        <v>16223673.82</v>
      </c>
      <c r="N388" s="56">
        <v>-84677.29</v>
      </c>
      <c r="O388" s="56">
        <v>-23127.69</v>
      </c>
      <c r="P388" s="1">
        <v>62</v>
      </c>
    </row>
    <row r="389" spans="1:16" ht="12.75">
      <c r="A389" t="s">
        <v>235</v>
      </c>
      <c r="B389" t="s">
        <v>1135</v>
      </c>
      <c r="C389" t="s">
        <v>1136</v>
      </c>
      <c r="D389" t="s">
        <v>1154</v>
      </c>
      <c r="E389" t="s">
        <v>1159</v>
      </c>
      <c r="F389" t="s">
        <v>1159</v>
      </c>
      <c r="G389" t="s">
        <v>1160</v>
      </c>
      <c r="H389" s="56">
        <v>0</v>
      </c>
      <c r="I389" s="56">
        <v>234712.7</v>
      </c>
      <c r="J389" s="56">
        <v>0</v>
      </c>
      <c r="K389" s="56">
        <v>234712.7</v>
      </c>
      <c r="L389" s="56">
        <v>-386126.78</v>
      </c>
      <c r="M389" s="56">
        <v>386126.78</v>
      </c>
      <c r="N389" s="56">
        <v>0</v>
      </c>
      <c r="O389" s="56">
        <v>0</v>
      </c>
      <c r="P389" s="1">
        <v>62</v>
      </c>
    </row>
    <row r="390" spans="1:16" ht="12.75">
      <c r="A390" t="s">
        <v>235</v>
      </c>
      <c r="B390" t="s">
        <v>1135</v>
      </c>
      <c r="C390" t="s">
        <v>1136</v>
      </c>
      <c r="D390" t="s">
        <v>1154</v>
      </c>
      <c r="E390" t="s">
        <v>1161</v>
      </c>
      <c r="F390" t="s">
        <v>1161</v>
      </c>
      <c r="G390" t="s">
        <v>1162</v>
      </c>
      <c r="H390" s="56">
        <v>0</v>
      </c>
      <c r="I390" s="56">
        <v>225181042.02</v>
      </c>
      <c r="J390" s="56">
        <v>0</v>
      </c>
      <c r="K390" s="56">
        <v>225181042.02</v>
      </c>
      <c r="L390" s="56">
        <v>-189411574.52</v>
      </c>
      <c r="M390" s="56">
        <v>189366074.26</v>
      </c>
      <c r="N390" s="56">
        <v>-21849.32</v>
      </c>
      <c r="O390" s="56">
        <v>-23650.94</v>
      </c>
      <c r="P390" s="1">
        <v>62</v>
      </c>
    </row>
    <row r="391" spans="1:16" ht="12.75">
      <c r="A391" t="s">
        <v>235</v>
      </c>
      <c r="B391" t="s">
        <v>1135</v>
      </c>
      <c r="C391" t="s">
        <v>1136</v>
      </c>
      <c r="D391" t="s">
        <v>1154</v>
      </c>
      <c r="E391" t="s">
        <v>1163</v>
      </c>
      <c r="F391" t="s">
        <v>1163</v>
      </c>
      <c r="G391" t="s">
        <v>1164</v>
      </c>
      <c r="H391" s="56">
        <v>0</v>
      </c>
      <c r="I391" s="56">
        <v>22465080.88</v>
      </c>
      <c r="J391" s="56">
        <v>0</v>
      </c>
      <c r="K391" s="56">
        <v>22465080.88</v>
      </c>
      <c r="L391" s="56">
        <v>-20662001.4</v>
      </c>
      <c r="M391" s="56">
        <v>20661828.65</v>
      </c>
      <c r="N391" s="56">
        <v>0</v>
      </c>
      <c r="O391" s="56">
        <v>-172.75</v>
      </c>
      <c r="P391" s="1">
        <v>62</v>
      </c>
    </row>
    <row r="392" spans="1:16" ht="12.75">
      <c r="A392" t="s">
        <v>235</v>
      </c>
      <c r="B392" t="s">
        <v>1135</v>
      </c>
      <c r="C392" t="s">
        <v>1136</v>
      </c>
      <c r="D392" t="s">
        <v>1154</v>
      </c>
      <c r="E392" t="s">
        <v>1165</v>
      </c>
      <c r="F392" t="s">
        <v>1165</v>
      </c>
      <c r="G392" t="s">
        <v>1166</v>
      </c>
      <c r="H392" s="56">
        <v>0</v>
      </c>
      <c r="I392" s="56">
        <v>16885970.009999998</v>
      </c>
      <c r="J392" s="56">
        <v>0</v>
      </c>
      <c r="K392" s="56">
        <v>16885970.01</v>
      </c>
      <c r="L392" s="56">
        <v>-11859257.83</v>
      </c>
      <c r="M392" s="56">
        <v>11859257.83</v>
      </c>
      <c r="N392" s="56">
        <v>0</v>
      </c>
      <c r="O392" s="56">
        <v>0</v>
      </c>
      <c r="P392" s="1">
        <v>62</v>
      </c>
    </row>
    <row r="393" spans="1:16" ht="12.75">
      <c r="A393" t="s">
        <v>235</v>
      </c>
      <c r="B393" t="s">
        <v>1135</v>
      </c>
      <c r="C393" t="s">
        <v>1136</v>
      </c>
      <c r="D393" t="s">
        <v>1154</v>
      </c>
      <c r="E393" t="s">
        <v>1167</v>
      </c>
      <c r="F393" t="s">
        <v>1167</v>
      </c>
      <c r="G393" t="s">
        <v>1168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1">
        <v>62</v>
      </c>
    </row>
    <row r="394" spans="1:16" ht="12.75">
      <c r="A394" t="s">
        <v>235</v>
      </c>
      <c r="B394" t="s">
        <v>1135</v>
      </c>
      <c r="C394" t="s">
        <v>1136</v>
      </c>
      <c r="D394" t="s">
        <v>1154</v>
      </c>
      <c r="E394" t="s">
        <v>1169</v>
      </c>
      <c r="F394" t="s">
        <v>1169</v>
      </c>
      <c r="G394" t="s">
        <v>1170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1">
        <v>62</v>
      </c>
    </row>
    <row r="395" spans="1:16" ht="12.75">
      <c r="A395" t="s">
        <v>235</v>
      </c>
      <c r="B395" t="s">
        <v>1135</v>
      </c>
      <c r="C395" t="s">
        <v>1171</v>
      </c>
      <c r="D395" t="s">
        <v>1172</v>
      </c>
      <c r="E395" t="s">
        <v>1173</v>
      </c>
      <c r="F395" t="s">
        <v>1173</v>
      </c>
      <c r="G395" t="s">
        <v>1174</v>
      </c>
      <c r="H395" s="56">
        <v>0</v>
      </c>
      <c r="I395" s="56">
        <v>0</v>
      </c>
      <c r="J395" s="56">
        <v>0</v>
      </c>
      <c r="K395" s="56">
        <v>0</v>
      </c>
      <c r="L395" s="56">
        <v>-580783.37</v>
      </c>
      <c r="M395" s="56">
        <v>560432.81</v>
      </c>
      <c r="N395" s="56">
        <v>664307.54</v>
      </c>
      <c r="O395" s="56">
        <v>-684658.1</v>
      </c>
      <c r="P395" s="1">
        <v>63</v>
      </c>
    </row>
    <row r="396" spans="1:16" ht="12.75">
      <c r="A396" t="s">
        <v>235</v>
      </c>
      <c r="B396" t="s">
        <v>1135</v>
      </c>
      <c r="C396" t="s">
        <v>1171</v>
      </c>
      <c r="D396" t="s">
        <v>1175</v>
      </c>
      <c r="E396" t="s">
        <v>1176</v>
      </c>
      <c r="F396" t="s">
        <v>1177</v>
      </c>
      <c r="G396" t="s">
        <v>1178</v>
      </c>
      <c r="H396" s="56">
        <v>0</v>
      </c>
      <c r="I396" s="56">
        <v>123069.37</v>
      </c>
      <c r="J396" s="56">
        <v>123850.74</v>
      </c>
      <c r="K396" s="56">
        <v>-781.37</v>
      </c>
      <c r="L396" s="56">
        <v>-23716.65</v>
      </c>
      <c r="M396" s="56">
        <v>596648.08</v>
      </c>
      <c r="N396" s="56">
        <v>595876.9</v>
      </c>
      <c r="O396" s="56">
        <v>-22945.47</v>
      </c>
      <c r="P396" s="1">
        <v>63</v>
      </c>
    </row>
    <row r="397" spans="1:16" ht="12.75">
      <c r="A397" t="s">
        <v>235</v>
      </c>
      <c r="B397" t="s">
        <v>1135</v>
      </c>
      <c r="C397" t="s">
        <v>1171</v>
      </c>
      <c r="D397" t="s">
        <v>1175</v>
      </c>
      <c r="E397" t="s">
        <v>1176</v>
      </c>
      <c r="F397" t="s">
        <v>1179</v>
      </c>
      <c r="G397" t="s">
        <v>1180</v>
      </c>
      <c r="H397" s="56">
        <v>0</v>
      </c>
      <c r="I397" s="56">
        <v>140316506.35</v>
      </c>
      <c r="J397" s="56">
        <v>169207027.71</v>
      </c>
      <c r="K397" s="56">
        <v>-28890521.36</v>
      </c>
      <c r="L397" s="56">
        <v>-1296754.28</v>
      </c>
      <c r="M397" s="56">
        <v>1299580558.26</v>
      </c>
      <c r="N397" s="56">
        <v>1298493335.38</v>
      </c>
      <c r="O397" s="56">
        <v>-209531.4</v>
      </c>
      <c r="P397" s="1">
        <v>63</v>
      </c>
    </row>
    <row r="398" spans="1:16" ht="12.75">
      <c r="A398" t="s">
        <v>235</v>
      </c>
      <c r="B398" t="s">
        <v>1135</v>
      </c>
      <c r="C398" t="s">
        <v>1171</v>
      </c>
      <c r="D398" t="s">
        <v>1175</v>
      </c>
      <c r="E398" t="s">
        <v>1181</v>
      </c>
      <c r="F398" t="s">
        <v>1182</v>
      </c>
      <c r="G398" t="s">
        <v>1183</v>
      </c>
      <c r="H398" s="56">
        <v>0</v>
      </c>
      <c r="I398" s="56">
        <v>169207027.71</v>
      </c>
      <c r="J398" s="56">
        <v>165714236</v>
      </c>
      <c r="K398" s="56">
        <v>3492791.71</v>
      </c>
      <c r="L398" s="56">
        <v>-7948406.02</v>
      </c>
      <c r="M398" s="56">
        <v>1298493335.38</v>
      </c>
      <c r="N398" s="56">
        <v>1299905943.91</v>
      </c>
      <c r="O398" s="56">
        <v>-9361014.55</v>
      </c>
      <c r="P398" s="1">
        <v>63</v>
      </c>
    </row>
    <row r="399" spans="1:16" ht="12.75">
      <c r="A399" t="s">
        <v>235</v>
      </c>
      <c r="B399" t="s">
        <v>1135</v>
      </c>
      <c r="C399" t="s">
        <v>1171</v>
      </c>
      <c r="D399" t="s">
        <v>1184</v>
      </c>
      <c r="E399" t="s">
        <v>1185</v>
      </c>
      <c r="F399" t="s">
        <v>1186</v>
      </c>
      <c r="G399" t="s">
        <v>1187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1">
        <v>63</v>
      </c>
    </row>
    <row r="400" spans="1:16" ht="12.75">
      <c r="A400" t="s">
        <v>235</v>
      </c>
      <c r="B400" t="s">
        <v>1135</v>
      </c>
      <c r="C400" t="s">
        <v>1171</v>
      </c>
      <c r="D400" t="s">
        <v>1184</v>
      </c>
      <c r="E400" t="s">
        <v>1185</v>
      </c>
      <c r="F400" t="s">
        <v>1188</v>
      </c>
      <c r="G400" t="s">
        <v>1189</v>
      </c>
      <c r="H400" s="56">
        <v>0</v>
      </c>
      <c r="I400" s="56">
        <v>6089.11</v>
      </c>
      <c r="J400" s="56">
        <v>6272.36</v>
      </c>
      <c r="K400" s="56">
        <v>-183.25</v>
      </c>
      <c r="L400" s="56">
        <v>-14332.78</v>
      </c>
      <c r="M400" s="56">
        <v>25339.53</v>
      </c>
      <c r="N400" s="56">
        <v>26626.71</v>
      </c>
      <c r="O400" s="56">
        <v>-15619.96</v>
      </c>
      <c r="P400" s="1">
        <v>63</v>
      </c>
    </row>
    <row r="401" spans="1:16" ht="12.75">
      <c r="A401" t="s">
        <v>235</v>
      </c>
      <c r="B401" t="s">
        <v>1135</v>
      </c>
      <c r="C401" t="s">
        <v>1171</v>
      </c>
      <c r="D401" t="s">
        <v>1184</v>
      </c>
      <c r="E401" t="s">
        <v>1185</v>
      </c>
      <c r="F401" t="s">
        <v>1190</v>
      </c>
      <c r="G401" t="s">
        <v>1191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1">
        <v>63</v>
      </c>
    </row>
    <row r="402" spans="1:16" ht="12.75">
      <c r="A402" t="s">
        <v>235</v>
      </c>
      <c r="B402" t="s">
        <v>1135</v>
      </c>
      <c r="C402" t="s">
        <v>1171</v>
      </c>
      <c r="D402" t="s">
        <v>1184</v>
      </c>
      <c r="E402" t="s">
        <v>1185</v>
      </c>
      <c r="F402" t="s">
        <v>1192</v>
      </c>
      <c r="G402" t="s">
        <v>1193</v>
      </c>
      <c r="H402" s="56">
        <v>0</v>
      </c>
      <c r="I402" s="56">
        <v>36465.57</v>
      </c>
      <c r="J402" s="56">
        <v>7193.23</v>
      </c>
      <c r="K402" s="56">
        <v>29272.34</v>
      </c>
      <c r="L402" s="56">
        <v>-927942.04</v>
      </c>
      <c r="M402" s="56">
        <v>136540.62</v>
      </c>
      <c r="N402" s="56">
        <v>160771.06</v>
      </c>
      <c r="O402" s="56">
        <v>-952172.48</v>
      </c>
      <c r="P402" s="1">
        <v>63</v>
      </c>
    </row>
    <row r="403" spans="1:16" ht="12.75">
      <c r="A403" t="s">
        <v>235</v>
      </c>
      <c r="B403" t="s">
        <v>1135</v>
      </c>
      <c r="C403" t="s">
        <v>1171</v>
      </c>
      <c r="D403" t="s">
        <v>1184</v>
      </c>
      <c r="E403" t="s">
        <v>1185</v>
      </c>
      <c r="F403" t="s">
        <v>1194</v>
      </c>
      <c r="G403" t="s">
        <v>1195</v>
      </c>
      <c r="H403" s="56">
        <v>0</v>
      </c>
      <c r="I403" s="56">
        <v>0</v>
      </c>
      <c r="J403" s="56">
        <v>0</v>
      </c>
      <c r="K403" s="56">
        <v>0</v>
      </c>
      <c r="L403" s="56">
        <v>-22020.08</v>
      </c>
      <c r="M403" s="56">
        <v>58.8</v>
      </c>
      <c r="N403" s="56">
        <v>401.93</v>
      </c>
      <c r="O403" s="56">
        <v>-22363.21</v>
      </c>
      <c r="P403" s="1">
        <v>63</v>
      </c>
    </row>
    <row r="404" spans="1:16" ht="12.75">
      <c r="A404" t="s">
        <v>235</v>
      </c>
      <c r="B404" t="s">
        <v>1135</v>
      </c>
      <c r="C404" t="s">
        <v>1171</v>
      </c>
      <c r="D404" t="s">
        <v>1184</v>
      </c>
      <c r="E404" t="s">
        <v>1185</v>
      </c>
      <c r="F404" t="s">
        <v>1196</v>
      </c>
      <c r="G404" t="s">
        <v>1197</v>
      </c>
      <c r="H404" s="56">
        <v>0</v>
      </c>
      <c r="I404" s="56">
        <v>174.12</v>
      </c>
      <c r="J404" s="56">
        <v>1504.69</v>
      </c>
      <c r="K404" s="56">
        <v>-1330.57</v>
      </c>
      <c r="L404" s="56">
        <v>-1950</v>
      </c>
      <c r="M404" s="56">
        <v>14746.06</v>
      </c>
      <c r="N404" s="56">
        <v>14723.72</v>
      </c>
      <c r="O404" s="56">
        <v>-1927.66</v>
      </c>
      <c r="P404" s="1">
        <v>63</v>
      </c>
    </row>
    <row r="405" spans="1:16" ht="12.75">
      <c r="A405" t="s">
        <v>235</v>
      </c>
      <c r="B405" t="s">
        <v>1135</v>
      </c>
      <c r="C405" t="s">
        <v>1171</v>
      </c>
      <c r="D405" t="s">
        <v>1184</v>
      </c>
      <c r="E405" t="s">
        <v>1185</v>
      </c>
      <c r="F405" t="s">
        <v>1198</v>
      </c>
      <c r="G405" t="s">
        <v>1199</v>
      </c>
      <c r="H405" s="56">
        <v>0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1">
        <v>63</v>
      </c>
    </row>
    <row r="406" spans="1:16" ht="12.75">
      <c r="A406" t="s">
        <v>235</v>
      </c>
      <c r="B406" t="s">
        <v>1135</v>
      </c>
      <c r="C406" t="s">
        <v>1171</v>
      </c>
      <c r="D406" t="s">
        <v>1184</v>
      </c>
      <c r="E406" t="s">
        <v>1185</v>
      </c>
      <c r="F406" t="s">
        <v>1200</v>
      </c>
      <c r="G406" t="s">
        <v>1201</v>
      </c>
      <c r="H406" s="56">
        <v>0</v>
      </c>
      <c r="I406" s="56">
        <v>55415.46</v>
      </c>
      <c r="J406" s="56">
        <v>52803.18</v>
      </c>
      <c r="K406" s="56">
        <v>2612.28</v>
      </c>
      <c r="L406" s="56">
        <v>-1833254.52</v>
      </c>
      <c r="M406" s="56">
        <v>1786055.81</v>
      </c>
      <c r="N406" s="56">
        <v>2612.28</v>
      </c>
      <c r="O406" s="56">
        <v>-49810.99</v>
      </c>
      <c r="P406" s="1">
        <v>63</v>
      </c>
    </row>
    <row r="407" spans="1:16" ht="12.75">
      <c r="A407" t="s">
        <v>235</v>
      </c>
      <c r="B407" t="s">
        <v>1135</v>
      </c>
      <c r="C407" t="s">
        <v>1171</v>
      </c>
      <c r="D407" t="s">
        <v>1184</v>
      </c>
      <c r="E407" t="s">
        <v>1185</v>
      </c>
      <c r="F407" t="s">
        <v>1202</v>
      </c>
      <c r="G407" t="s">
        <v>1203</v>
      </c>
      <c r="H407" s="56">
        <v>0</v>
      </c>
      <c r="I407" s="56">
        <v>0</v>
      </c>
      <c r="J407" s="56">
        <v>0</v>
      </c>
      <c r="K407" s="56">
        <v>0</v>
      </c>
      <c r="L407" s="56">
        <v>-368.84</v>
      </c>
      <c r="M407" s="56">
        <v>0</v>
      </c>
      <c r="N407" s="56">
        <v>0</v>
      </c>
      <c r="O407" s="56">
        <v>-368.84</v>
      </c>
      <c r="P407" s="1">
        <v>63</v>
      </c>
    </row>
    <row r="408" spans="1:16" ht="12.75">
      <c r="A408" t="s">
        <v>235</v>
      </c>
      <c r="B408" t="s">
        <v>1135</v>
      </c>
      <c r="C408" t="s">
        <v>1171</v>
      </c>
      <c r="D408" t="s">
        <v>1184</v>
      </c>
      <c r="E408" t="s">
        <v>1185</v>
      </c>
      <c r="F408" t="s">
        <v>1204</v>
      </c>
      <c r="G408" t="s">
        <v>1205</v>
      </c>
      <c r="H408" s="56">
        <v>0</v>
      </c>
      <c r="I408" s="56">
        <v>0</v>
      </c>
      <c r="J408" s="56">
        <v>0</v>
      </c>
      <c r="K408" s="56">
        <v>0</v>
      </c>
      <c r="L408" s="56">
        <v>-463.83</v>
      </c>
      <c r="M408" s="56">
        <v>0</v>
      </c>
      <c r="N408" s="56">
        <v>0</v>
      </c>
      <c r="O408" s="56">
        <v>-463.83</v>
      </c>
      <c r="P408" s="1">
        <v>63</v>
      </c>
    </row>
    <row r="409" spans="1:16" ht="12.75">
      <c r="A409" t="s">
        <v>235</v>
      </c>
      <c r="B409" t="s">
        <v>1135</v>
      </c>
      <c r="C409" t="s">
        <v>1171</v>
      </c>
      <c r="D409" t="s">
        <v>1184</v>
      </c>
      <c r="E409" t="s">
        <v>1185</v>
      </c>
      <c r="F409" t="s">
        <v>1206</v>
      </c>
      <c r="G409" t="s">
        <v>1207</v>
      </c>
      <c r="H409" s="56">
        <v>0</v>
      </c>
      <c r="I409" s="56">
        <v>0</v>
      </c>
      <c r="J409" s="56">
        <v>0</v>
      </c>
      <c r="K409" s="56">
        <v>0</v>
      </c>
      <c r="L409" s="56">
        <v>0</v>
      </c>
      <c r="M409" s="56">
        <v>1330255</v>
      </c>
      <c r="N409" s="56">
        <v>1330255</v>
      </c>
      <c r="O409" s="56">
        <v>0</v>
      </c>
      <c r="P409" s="1">
        <v>63</v>
      </c>
    </row>
    <row r="410" spans="1:16" ht="12.75">
      <c r="A410" t="s">
        <v>235</v>
      </c>
      <c r="B410" t="s">
        <v>1135</v>
      </c>
      <c r="C410" t="s">
        <v>1171</v>
      </c>
      <c r="D410" t="s">
        <v>1184</v>
      </c>
      <c r="E410" t="s">
        <v>1185</v>
      </c>
      <c r="F410" t="s">
        <v>1208</v>
      </c>
      <c r="G410" t="s">
        <v>1209</v>
      </c>
      <c r="H410" s="56">
        <v>0</v>
      </c>
      <c r="I410" s="56">
        <v>215315.84</v>
      </c>
      <c r="J410" s="56">
        <v>215561.37</v>
      </c>
      <c r="K410" s="56">
        <v>-245.53</v>
      </c>
      <c r="L410" s="56">
        <v>-176.64</v>
      </c>
      <c r="M410" s="56">
        <v>899569.4</v>
      </c>
      <c r="N410" s="56">
        <v>899832.58</v>
      </c>
      <c r="O410" s="56">
        <v>-439.82</v>
      </c>
      <c r="P410" s="1">
        <v>63</v>
      </c>
    </row>
    <row r="411" spans="1:16" ht="12.75">
      <c r="A411" t="s">
        <v>235</v>
      </c>
      <c r="B411" t="s">
        <v>1135</v>
      </c>
      <c r="C411" t="s">
        <v>1171</v>
      </c>
      <c r="D411" t="s">
        <v>1184</v>
      </c>
      <c r="E411" t="s">
        <v>1185</v>
      </c>
      <c r="F411" t="s">
        <v>1210</v>
      </c>
      <c r="G411" t="s">
        <v>1211</v>
      </c>
      <c r="H411" s="56">
        <v>0</v>
      </c>
      <c r="I411" s="56">
        <v>0</v>
      </c>
      <c r="J411" s="56">
        <v>958941.99</v>
      </c>
      <c r="K411" s="56">
        <v>-958941.99</v>
      </c>
      <c r="L411" s="56">
        <v>0</v>
      </c>
      <c r="M411" s="56">
        <v>11145084.84</v>
      </c>
      <c r="N411" s="56">
        <v>11145084.84</v>
      </c>
      <c r="O411" s="56">
        <v>0</v>
      </c>
      <c r="P411" s="1">
        <v>63</v>
      </c>
    </row>
    <row r="412" spans="1:16" ht="12.75">
      <c r="A412" t="s">
        <v>235</v>
      </c>
      <c r="B412" t="s">
        <v>1135</v>
      </c>
      <c r="C412" t="s">
        <v>1171</v>
      </c>
      <c r="D412" t="s">
        <v>1184</v>
      </c>
      <c r="E412" t="s">
        <v>1212</v>
      </c>
      <c r="F412" t="s">
        <v>1212</v>
      </c>
      <c r="G412" t="s">
        <v>1213</v>
      </c>
      <c r="H412" s="56">
        <v>0</v>
      </c>
      <c r="I412" s="56">
        <v>3778765.96</v>
      </c>
      <c r="J412" s="56">
        <v>3778765.96</v>
      </c>
      <c r="K412" s="56">
        <v>0</v>
      </c>
      <c r="L412" s="56">
        <v>0</v>
      </c>
      <c r="M412" s="56">
        <v>10982154.43</v>
      </c>
      <c r="N412" s="56">
        <v>10982154.43</v>
      </c>
      <c r="O412" s="56">
        <v>0</v>
      </c>
      <c r="P412" s="1">
        <v>63</v>
      </c>
    </row>
    <row r="413" spans="1:16" ht="12.75">
      <c r="A413" t="s">
        <v>235</v>
      </c>
      <c r="B413" t="s">
        <v>1135</v>
      </c>
      <c r="C413" t="s">
        <v>1171</v>
      </c>
      <c r="D413" t="s">
        <v>1184</v>
      </c>
      <c r="E413" t="s">
        <v>1214</v>
      </c>
      <c r="F413" t="s">
        <v>1215</v>
      </c>
      <c r="G413" t="s">
        <v>1216</v>
      </c>
      <c r="H413" s="56">
        <v>0</v>
      </c>
      <c r="I413" s="56">
        <v>200654.66</v>
      </c>
      <c r="J413" s="56">
        <v>365674.2</v>
      </c>
      <c r="K413" s="56">
        <v>-165019.54</v>
      </c>
      <c r="L413" s="56">
        <v>-124390.65</v>
      </c>
      <c r="M413" s="56">
        <v>1589470.75</v>
      </c>
      <c r="N413" s="56">
        <v>1541185.17</v>
      </c>
      <c r="O413" s="56">
        <v>-76105.07</v>
      </c>
      <c r="P413" s="1">
        <v>63</v>
      </c>
    </row>
    <row r="414" spans="1:16" ht="12.75">
      <c r="A414" t="s">
        <v>235</v>
      </c>
      <c r="B414" t="s">
        <v>1135</v>
      </c>
      <c r="C414" t="s">
        <v>1171</v>
      </c>
      <c r="D414" t="s">
        <v>1184</v>
      </c>
      <c r="E414" t="s">
        <v>1214</v>
      </c>
      <c r="F414" t="s">
        <v>1217</v>
      </c>
      <c r="G414" t="s">
        <v>1218</v>
      </c>
      <c r="H414" s="56">
        <v>0</v>
      </c>
      <c r="I414" s="56">
        <v>140863.72</v>
      </c>
      <c r="J414" s="56">
        <v>311900.67</v>
      </c>
      <c r="K414" s="56">
        <v>-171036.95</v>
      </c>
      <c r="L414" s="56">
        <v>-145738.3</v>
      </c>
      <c r="M414" s="56">
        <v>844890.83</v>
      </c>
      <c r="N414" s="56">
        <v>794856.77</v>
      </c>
      <c r="O414" s="56">
        <v>-95704.24</v>
      </c>
      <c r="P414" s="1">
        <v>63</v>
      </c>
    </row>
    <row r="415" spans="1:16" ht="12.75">
      <c r="A415" t="s">
        <v>235</v>
      </c>
      <c r="B415" t="s">
        <v>1135</v>
      </c>
      <c r="C415" t="s">
        <v>1171</v>
      </c>
      <c r="D415" t="s">
        <v>1184</v>
      </c>
      <c r="E415" t="s">
        <v>1214</v>
      </c>
      <c r="F415" t="s">
        <v>1219</v>
      </c>
      <c r="G415" t="s">
        <v>1220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  <c r="N415" s="56">
        <v>0</v>
      </c>
      <c r="O415" s="56">
        <v>0</v>
      </c>
      <c r="P415" s="1">
        <v>63</v>
      </c>
    </row>
    <row r="416" spans="1:16" ht="12.75">
      <c r="A416" t="s">
        <v>235</v>
      </c>
      <c r="B416" t="s">
        <v>1135</v>
      </c>
      <c r="C416" t="s">
        <v>1171</v>
      </c>
      <c r="D416" t="s">
        <v>1184</v>
      </c>
      <c r="E416" t="s">
        <v>1214</v>
      </c>
      <c r="F416" t="s">
        <v>1221</v>
      </c>
      <c r="G416" t="s">
        <v>1222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1">
        <v>63</v>
      </c>
    </row>
    <row r="417" spans="1:16" ht="12.75">
      <c r="A417" t="s">
        <v>235</v>
      </c>
      <c r="B417" t="s">
        <v>1135</v>
      </c>
      <c r="C417" t="s">
        <v>1171</v>
      </c>
      <c r="D417" t="s">
        <v>1184</v>
      </c>
      <c r="E417" t="s">
        <v>1214</v>
      </c>
      <c r="F417" t="s">
        <v>1223</v>
      </c>
      <c r="G417" t="s">
        <v>1224</v>
      </c>
      <c r="H417" s="56">
        <v>0</v>
      </c>
      <c r="I417" s="56"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0</v>
      </c>
      <c r="P417" s="1">
        <v>63</v>
      </c>
    </row>
    <row r="418" spans="1:16" ht="12.75">
      <c r="A418" t="s">
        <v>235</v>
      </c>
      <c r="B418" t="s">
        <v>1135</v>
      </c>
      <c r="C418" t="s">
        <v>1171</v>
      </c>
      <c r="D418" t="s">
        <v>1184</v>
      </c>
      <c r="E418" t="s">
        <v>1214</v>
      </c>
      <c r="F418" t="s">
        <v>1225</v>
      </c>
      <c r="G418" t="s">
        <v>1226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1">
        <v>63</v>
      </c>
    </row>
    <row r="419" spans="1:16" ht="12.75">
      <c r="A419" t="s">
        <v>235</v>
      </c>
      <c r="B419" t="s">
        <v>1135</v>
      </c>
      <c r="C419" t="s">
        <v>1171</v>
      </c>
      <c r="D419" t="s">
        <v>1184</v>
      </c>
      <c r="E419" t="s">
        <v>1214</v>
      </c>
      <c r="F419" t="s">
        <v>1227</v>
      </c>
      <c r="G419" t="s">
        <v>1228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1">
        <v>63</v>
      </c>
    </row>
    <row r="420" spans="1:16" ht="12.75">
      <c r="A420" t="s">
        <v>235</v>
      </c>
      <c r="B420" t="s">
        <v>1135</v>
      </c>
      <c r="C420" t="s">
        <v>1171</v>
      </c>
      <c r="D420" t="s">
        <v>1184</v>
      </c>
      <c r="E420" t="s">
        <v>1214</v>
      </c>
      <c r="F420" t="s">
        <v>1229</v>
      </c>
      <c r="G420" t="s">
        <v>1230</v>
      </c>
      <c r="H420" s="56">
        <v>0</v>
      </c>
      <c r="I420" s="56">
        <v>746568.59</v>
      </c>
      <c r="J420" s="56">
        <v>443486.75</v>
      </c>
      <c r="K420" s="56">
        <v>303081.84</v>
      </c>
      <c r="L420" s="56">
        <v>-531766.46</v>
      </c>
      <c r="M420" s="56">
        <v>2357732.99</v>
      </c>
      <c r="N420" s="56">
        <v>2572071.01</v>
      </c>
      <c r="O420" s="56">
        <v>-746104.48</v>
      </c>
      <c r="P420" s="1">
        <v>63</v>
      </c>
    </row>
    <row r="421" spans="1:16" ht="12.75">
      <c r="A421" t="s">
        <v>235</v>
      </c>
      <c r="B421" t="s">
        <v>1135</v>
      </c>
      <c r="C421" t="s">
        <v>1171</v>
      </c>
      <c r="D421" t="s">
        <v>1184</v>
      </c>
      <c r="E421" t="s">
        <v>1214</v>
      </c>
      <c r="F421" t="s">
        <v>1231</v>
      </c>
      <c r="G421" t="s">
        <v>1232</v>
      </c>
      <c r="H421" s="56">
        <v>0</v>
      </c>
      <c r="I421" s="56">
        <v>2329831.12</v>
      </c>
      <c r="J421" s="56">
        <v>2190000.06</v>
      </c>
      <c r="K421" s="56">
        <v>139831.06</v>
      </c>
      <c r="L421" s="56">
        <v>-1018814.1</v>
      </c>
      <c r="M421" s="56">
        <v>8610569.36</v>
      </c>
      <c r="N421" s="56">
        <v>7933445.98</v>
      </c>
      <c r="O421" s="56">
        <v>-341690.72</v>
      </c>
      <c r="P421" s="1">
        <v>63</v>
      </c>
    </row>
    <row r="422" spans="1:16" ht="12.75">
      <c r="A422" t="s">
        <v>235</v>
      </c>
      <c r="B422" t="s">
        <v>1135</v>
      </c>
      <c r="C422" t="s">
        <v>1171</v>
      </c>
      <c r="D422" t="s">
        <v>1184</v>
      </c>
      <c r="E422" t="s">
        <v>1233</v>
      </c>
      <c r="F422" t="s">
        <v>1234</v>
      </c>
      <c r="G422" t="s">
        <v>1235</v>
      </c>
      <c r="H422" s="56">
        <v>0</v>
      </c>
      <c r="I422" s="56">
        <v>0</v>
      </c>
      <c r="J422" s="56">
        <v>0</v>
      </c>
      <c r="K422" s="56">
        <v>0</v>
      </c>
      <c r="L422" s="56">
        <v>-133.75</v>
      </c>
      <c r="M422" s="56">
        <v>0</v>
      </c>
      <c r="N422" s="56">
        <v>0</v>
      </c>
      <c r="O422" s="56">
        <v>-133.75</v>
      </c>
      <c r="P422" s="1">
        <v>63</v>
      </c>
    </row>
    <row r="423" spans="1:16" ht="12.75">
      <c r="A423" t="s">
        <v>235</v>
      </c>
      <c r="B423" t="s">
        <v>1135</v>
      </c>
      <c r="C423" t="s">
        <v>1171</v>
      </c>
      <c r="D423" t="s">
        <v>1184</v>
      </c>
      <c r="E423" t="s">
        <v>1233</v>
      </c>
      <c r="F423" t="s">
        <v>1236</v>
      </c>
      <c r="G423" t="s">
        <v>1237</v>
      </c>
      <c r="H423" s="56">
        <v>0</v>
      </c>
      <c r="I423" s="56">
        <v>1877393.77</v>
      </c>
      <c r="J423" s="56">
        <v>1877393.77</v>
      </c>
      <c r="K423" s="56">
        <v>0</v>
      </c>
      <c r="L423" s="56">
        <v>0</v>
      </c>
      <c r="M423" s="56">
        <v>1396194.89</v>
      </c>
      <c r="N423" s="56">
        <v>1396194.89</v>
      </c>
      <c r="O423" s="56">
        <v>0</v>
      </c>
      <c r="P423" s="1">
        <v>63</v>
      </c>
    </row>
    <row r="424" spans="1:16" ht="12.75">
      <c r="A424" t="s">
        <v>235</v>
      </c>
      <c r="B424" t="s">
        <v>1135</v>
      </c>
      <c r="C424" t="s">
        <v>1171</v>
      </c>
      <c r="D424" t="s">
        <v>1184</v>
      </c>
      <c r="E424" t="s">
        <v>1233</v>
      </c>
      <c r="F424" t="s">
        <v>1238</v>
      </c>
      <c r="G424" t="s">
        <v>1239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0</v>
      </c>
      <c r="P424" s="1">
        <v>63</v>
      </c>
    </row>
    <row r="425" spans="1:16" ht="12.75">
      <c r="A425" t="s">
        <v>235</v>
      </c>
      <c r="B425" t="s">
        <v>1135</v>
      </c>
      <c r="C425" t="s">
        <v>1171</v>
      </c>
      <c r="D425" t="s">
        <v>1184</v>
      </c>
      <c r="E425" t="s">
        <v>1233</v>
      </c>
      <c r="F425" t="s">
        <v>1240</v>
      </c>
      <c r="G425" t="s">
        <v>1241</v>
      </c>
      <c r="H425" s="56">
        <v>0</v>
      </c>
      <c r="I425" s="56">
        <v>966384.49</v>
      </c>
      <c r="J425" s="56">
        <v>801261.8</v>
      </c>
      <c r="K425" s="56">
        <v>165122.69</v>
      </c>
      <c r="L425" s="56">
        <v>-165122.69</v>
      </c>
      <c r="M425" s="56">
        <v>1545348.45</v>
      </c>
      <c r="N425" s="56">
        <v>1545348.45</v>
      </c>
      <c r="O425" s="56">
        <v>-165122.69</v>
      </c>
      <c r="P425" s="1">
        <v>63</v>
      </c>
    </row>
    <row r="426" spans="1:16" ht="12.75">
      <c r="A426" t="s">
        <v>235</v>
      </c>
      <c r="B426" t="s">
        <v>1135</v>
      </c>
      <c r="C426" t="s">
        <v>1171</v>
      </c>
      <c r="D426" t="s">
        <v>1184</v>
      </c>
      <c r="E426" t="s">
        <v>1233</v>
      </c>
      <c r="F426" t="s">
        <v>1242</v>
      </c>
      <c r="G426" t="s">
        <v>1243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56">
        <v>62663.32</v>
      </c>
      <c r="N426" s="56">
        <v>62663.32</v>
      </c>
      <c r="O426" s="56">
        <v>0</v>
      </c>
      <c r="P426" s="1">
        <v>63</v>
      </c>
    </row>
    <row r="427" spans="1:16" ht="12.75">
      <c r="A427" t="s">
        <v>235</v>
      </c>
      <c r="B427" t="s">
        <v>1135</v>
      </c>
      <c r="C427" t="s">
        <v>1171</v>
      </c>
      <c r="D427" t="s">
        <v>1184</v>
      </c>
      <c r="E427" t="s">
        <v>1233</v>
      </c>
      <c r="F427" t="s">
        <v>1244</v>
      </c>
      <c r="G427" t="s">
        <v>1245</v>
      </c>
      <c r="H427" s="56">
        <v>0</v>
      </c>
      <c r="I427" s="56">
        <v>97478.86</v>
      </c>
      <c r="J427" s="56">
        <v>97478.86</v>
      </c>
      <c r="K427" s="56">
        <v>0</v>
      </c>
      <c r="L427" s="56">
        <v>0</v>
      </c>
      <c r="M427" s="56">
        <v>67725.63</v>
      </c>
      <c r="N427" s="56">
        <v>67725.63</v>
      </c>
      <c r="O427" s="56">
        <v>0</v>
      </c>
      <c r="P427" s="1">
        <v>63</v>
      </c>
    </row>
    <row r="428" spans="1:16" ht="12.75">
      <c r="A428" t="s">
        <v>235</v>
      </c>
      <c r="B428" t="s">
        <v>1135</v>
      </c>
      <c r="C428" t="s">
        <v>1171</v>
      </c>
      <c r="D428" t="s">
        <v>1184</v>
      </c>
      <c r="E428" t="s">
        <v>1233</v>
      </c>
      <c r="F428" t="s">
        <v>1246</v>
      </c>
      <c r="G428" t="s">
        <v>1247</v>
      </c>
      <c r="H428" s="56">
        <v>0</v>
      </c>
      <c r="I428" s="56">
        <v>0</v>
      </c>
      <c r="J428" s="56">
        <v>0</v>
      </c>
      <c r="K428" s="56">
        <v>0</v>
      </c>
      <c r="L428" s="56">
        <v>0</v>
      </c>
      <c r="M428" s="56">
        <v>6032.3</v>
      </c>
      <c r="N428" s="56">
        <v>6032.3</v>
      </c>
      <c r="O428" s="56">
        <v>0</v>
      </c>
      <c r="P428" s="1">
        <v>63</v>
      </c>
    </row>
    <row r="429" spans="1:16" ht="12.75">
      <c r="A429" t="s">
        <v>235</v>
      </c>
      <c r="B429" t="s">
        <v>1135</v>
      </c>
      <c r="C429" t="s">
        <v>1171</v>
      </c>
      <c r="D429" t="s">
        <v>1184</v>
      </c>
      <c r="E429" t="s">
        <v>1233</v>
      </c>
      <c r="F429" t="s">
        <v>1248</v>
      </c>
      <c r="G429" t="s">
        <v>1249</v>
      </c>
      <c r="H429" s="56">
        <v>0</v>
      </c>
      <c r="I429" s="56">
        <v>4252.89</v>
      </c>
      <c r="J429" s="56">
        <v>3892.89</v>
      </c>
      <c r="K429" s="56">
        <v>360</v>
      </c>
      <c r="L429" s="56">
        <v>0</v>
      </c>
      <c r="M429" s="56">
        <v>181288.51</v>
      </c>
      <c r="N429" s="56">
        <v>181648.51</v>
      </c>
      <c r="O429" s="56">
        <v>-360</v>
      </c>
      <c r="P429" s="1">
        <v>63</v>
      </c>
    </row>
    <row r="430" spans="1:16" ht="12.75">
      <c r="A430" t="s">
        <v>235</v>
      </c>
      <c r="B430" t="s">
        <v>1135</v>
      </c>
      <c r="C430" t="s">
        <v>1171</v>
      </c>
      <c r="D430" t="s">
        <v>1184</v>
      </c>
      <c r="E430" t="s">
        <v>1233</v>
      </c>
      <c r="F430" t="s">
        <v>1250</v>
      </c>
      <c r="G430" t="s">
        <v>1251</v>
      </c>
      <c r="H430" s="56">
        <v>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1">
        <v>63</v>
      </c>
    </row>
    <row r="431" spans="1:16" ht="12.75">
      <c r="A431" t="s">
        <v>235</v>
      </c>
      <c r="B431" t="s">
        <v>1135</v>
      </c>
      <c r="C431" t="s">
        <v>1171</v>
      </c>
      <c r="D431" t="s">
        <v>1184</v>
      </c>
      <c r="E431" t="s">
        <v>1233</v>
      </c>
      <c r="F431" t="s">
        <v>1252</v>
      </c>
      <c r="G431" t="s">
        <v>1253</v>
      </c>
      <c r="H431" s="56">
        <v>0</v>
      </c>
      <c r="I431" s="56">
        <v>0</v>
      </c>
      <c r="J431" s="56">
        <v>139849.35</v>
      </c>
      <c r="K431" s="56">
        <v>-139849.35</v>
      </c>
      <c r="L431" s="56">
        <v>-14400</v>
      </c>
      <c r="M431" s="56">
        <v>285800</v>
      </c>
      <c r="N431" s="56">
        <v>315347.12</v>
      </c>
      <c r="O431" s="56">
        <v>-43947.12</v>
      </c>
      <c r="P431" s="1">
        <v>63</v>
      </c>
    </row>
    <row r="432" spans="1:16" ht="12.75">
      <c r="A432" t="s">
        <v>235</v>
      </c>
      <c r="B432" t="s">
        <v>1135</v>
      </c>
      <c r="C432" t="s">
        <v>1171</v>
      </c>
      <c r="D432" t="s">
        <v>1184</v>
      </c>
      <c r="E432" t="s">
        <v>1233</v>
      </c>
      <c r="F432" t="s">
        <v>1254</v>
      </c>
      <c r="G432" t="s">
        <v>1255</v>
      </c>
      <c r="H432" s="56">
        <v>0</v>
      </c>
      <c r="I432" s="56">
        <v>8520.76</v>
      </c>
      <c r="J432" s="56">
        <v>8520.76</v>
      </c>
      <c r="K432" s="56">
        <v>0</v>
      </c>
      <c r="L432" s="56">
        <v>-55.27</v>
      </c>
      <c r="M432" s="56">
        <v>153119.63</v>
      </c>
      <c r="N432" s="56">
        <v>153064.36</v>
      </c>
      <c r="O432" s="56">
        <v>0</v>
      </c>
      <c r="P432" s="1">
        <v>63</v>
      </c>
    </row>
    <row r="433" spans="1:16" ht="12.75">
      <c r="A433" t="s">
        <v>235</v>
      </c>
      <c r="B433" t="s">
        <v>1135</v>
      </c>
      <c r="C433" t="s">
        <v>1171</v>
      </c>
      <c r="D433" t="s">
        <v>1184</v>
      </c>
      <c r="E433" t="s">
        <v>1233</v>
      </c>
      <c r="F433" t="s">
        <v>1256</v>
      </c>
      <c r="G433" t="s">
        <v>1257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1">
        <v>63</v>
      </c>
    </row>
    <row r="434" spans="1:16" ht="12.75">
      <c r="A434" t="s">
        <v>235</v>
      </c>
      <c r="B434" t="s">
        <v>1135</v>
      </c>
      <c r="C434" t="s">
        <v>1171</v>
      </c>
      <c r="D434" t="s">
        <v>1184</v>
      </c>
      <c r="E434" t="s">
        <v>1233</v>
      </c>
      <c r="F434" t="s">
        <v>1258</v>
      </c>
      <c r="G434" t="s">
        <v>1259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1">
        <v>63</v>
      </c>
    </row>
    <row r="435" spans="1:16" ht="12.75">
      <c r="A435" t="s">
        <v>235</v>
      </c>
      <c r="B435" t="s">
        <v>1135</v>
      </c>
      <c r="C435" t="s">
        <v>1171</v>
      </c>
      <c r="D435" t="s">
        <v>1184</v>
      </c>
      <c r="E435" t="s">
        <v>1233</v>
      </c>
      <c r="F435" t="s">
        <v>1260</v>
      </c>
      <c r="G435" t="s">
        <v>1261</v>
      </c>
      <c r="H435" s="56">
        <v>0</v>
      </c>
      <c r="I435" s="56">
        <v>2461658.51</v>
      </c>
      <c r="J435" s="56">
        <v>2451147.66</v>
      </c>
      <c r="K435" s="56">
        <v>10510.85</v>
      </c>
      <c r="L435" s="56">
        <v>-1752.85</v>
      </c>
      <c r="M435" s="56">
        <v>6788907.29</v>
      </c>
      <c r="N435" s="56">
        <v>6797665.29</v>
      </c>
      <c r="O435" s="56">
        <v>-10510.85</v>
      </c>
      <c r="P435" s="1">
        <v>63</v>
      </c>
    </row>
    <row r="436" spans="1:16" ht="12.75">
      <c r="A436" t="s">
        <v>229</v>
      </c>
      <c r="B436" t="s">
        <v>1135</v>
      </c>
      <c r="C436" t="s">
        <v>1262</v>
      </c>
      <c r="D436" t="s">
        <v>1263</v>
      </c>
      <c r="E436" t="s">
        <v>1264</v>
      </c>
      <c r="F436" t="s">
        <v>1265</v>
      </c>
      <c r="G436" t="s">
        <v>1266</v>
      </c>
      <c r="H436" s="56">
        <v>0</v>
      </c>
      <c r="I436" s="56">
        <v>494440.64</v>
      </c>
      <c r="J436" s="56">
        <v>134846.25</v>
      </c>
      <c r="K436" s="56">
        <v>359594.39</v>
      </c>
      <c r="L436" s="56">
        <v>0</v>
      </c>
      <c r="M436" s="56">
        <v>57762571.24</v>
      </c>
      <c r="N436" s="56">
        <v>577248</v>
      </c>
      <c r="O436" s="56">
        <v>57185323.24</v>
      </c>
      <c r="P436" s="1">
        <v>27</v>
      </c>
    </row>
    <row r="437" spans="1:16" ht="12.75">
      <c r="A437" t="s">
        <v>229</v>
      </c>
      <c r="B437" t="s">
        <v>1135</v>
      </c>
      <c r="C437" t="s">
        <v>1262</v>
      </c>
      <c r="D437" t="s">
        <v>1263</v>
      </c>
      <c r="E437" t="s">
        <v>1264</v>
      </c>
      <c r="F437" t="s">
        <v>1267</v>
      </c>
      <c r="G437" t="s">
        <v>1268</v>
      </c>
      <c r="H437" s="56">
        <v>0</v>
      </c>
      <c r="I437" s="56">
        <v>237901687.57</v>
      </c>
      <c r="J437" s="56">
        <v>120782493.86</v>
      </c>
      <c r="K437" s="56">
        <v>117119193.71</v>
      </c>
      <c r="L437" s="56">
        <v>0</v>
      </c>
      <c r="M437" s="56">
        <v>682833630.92</v>
      </c>
      <c r="N437" s="56">
        <v>594530665.6</v>
      </c>
      <c r="O437" s="56">
        <v>88302965.32</v>
      </c>
      <c r="P437" s="1">
        <v>27</v>
      </c>
    </row>
    <row r="438" spans="1:16" ht="12.75">
      <c r="A438" t="s">
        <v>229</v>
      </c>
      <c r="B438" t="s">
        <v>1135</v>
      </c>
      <c r="C438" t="s">
        <v>1262</v>
      </c>
      <c r="D438" t="s">
        <v>1263</v>
      </c>
      <c r="E438" t="s">
        <v>1269</v>
      </c>
      <c r="F438" t="s">
        <v>1270</v>
      </c>
      <c r="G438" t="s">
        <v>1271</v>
      </c>
      <c r="H438" s="56">
        <v>0</v>
      </c>
      <c r="I438" s="56">
        <v>854633571.27</v>
      </c>
      <c r="J438" s="56">
        <v>854633571.27</v>
      </c>
      <c r="K438" s="56">
        <v>0</v>
      </c>
      <c r="L438" s="56">
        <v>0</v>
      </c>
      <c r="M438" s="56">
        <v>4245914666.99</v>
      </c>
      <c r="N438" s="56">
        <v>4245914666.99</v>
      </c>
      <c r="O438" s="56">
        <v>0</v>
      </c>
      <c r="P438" s="1">
        <v>27</v>
      </c>
    </row>
    <row r="439" spans="1:16" ht="12.75">
      <c r="A439" t="s">
        <v>229</v>
      </c>
      <c r="B439" t="s">
        <v>1135</v>
      </c>
      <c r="C439" t="s">
        <v>1262</v>
      </c>
      <c r="D439" t="s">
        <v>1263</v>
      </c>
      <c r="E439" t="s">
        <v>1272</v>
      </c>
      <c r="F439" t="s">
        <v>1273</v>
      </c>
      <c r="G439" t="s">
        <v>1274</v>
      </c>
      <c r="H439" s="56">
        <v>0</v>
      </c>
      <c r="I439" s="56">
        <v>2371759.91</v>
      </c>
      <c r="J439" s="56">
        <v>2371759.91</v>
      </c>
      <c r="K439" s="56">
        <v>0</v>
      </c>
      <c r="L439" s="56">
        <v>0</v>
      </c>
      <c r="M439" s="56">
        <v>132951692.44</v>
      </c>
      <c r="N439" s="56">
        <v>132951692.44</v>
      </c>
      <c r="O439" s="56">
        <v>0</v>
      </c>
      <c r="P439" s="1">
        <v>27</v>
      </c>
    </row>
    <row r="440" spans="1:16" ht="12.75">
      <c r="A440" t="s">
        <v>229</v>
      </c>
      <c r="B440" t="s">
        <v>1135</v>
      </c>
      <c r="C440" t="s">
        <v>1262</v>
      </c>
      <c r="D440" t="s">
        <v>1263</v>
      </c>
      <c r="E440" t="s">
        <v>1272</v>
      </c>
      <c r="F440" t="s">
        <v>1275</v>
      </c>
      <c r="G440" t="s">
        <v>1276</v>
      </c>
      <c r="H440" s="56">
        <v>0</v>
      </c>
      <c r="I440" s="56">
        <v>414715.34</v>
      </c>
      <c r="J440" s="56">
        <v>414715.34</v>
      </c>
      <c r="K440" s="56">
        <v>0</v>
      </c>
      <c r="L440" s="56">
        <v>0</v>
      </c>
      <c r="M440" s="56">
        <v>1503838442.16</v>
      </c>
      <c r="N440" s="56">
        <v>1503838442.16</v>
      </c>
      <c r="O440" s="56">
        <v>0</v>
      </c>
      <c r="P440" s="1">
        <v>27</v>
      </c>
    </row>
    <row r="441" spans="1:16" ht="12.75">
      <c r="A441" t="s">
        <v>229</v>
      </c>
      <c r="B441" t="s">
        <v>1135</v>
      </c>
      <c r="C441" t="s">
        <v>1262</v>
      </c>
      <c r="D441" t="s">
        <v>1277</v>
      </c>
      <c r="E441" t="s">
        <v>1278</v>
      </c>
      <c r="F441" t="s">
        <v>1279</v>
      </c>
      <c r="G441" t="s">
        <v>1280</v>
      </c>
      <c r="H441" s="56">
        <v>0</v>
      </c>
      <c r="I441" s="56">
        <v>0</v>
      </c>
      <c r="J441" s="56">
        <v>57040206.39</v>
      </c>
      <c r="K441" s="56">
        <v>-57040206.39</v>
      </c>
      <c r="L441" s="56">
        <v>99344465.18</v>
      </c>
      <c r="M441" s="56">
        <v>0</v>
      </c>
      <c r="N441" s="56">
        <v>52232232.83</v>
      </c>
      <c r="O441" s="56">
        <v>47112232.35</v>
      </c>
      <c r="P441" s="1">
        <v>27</v>
      </c>
    </row>
    <row r="442" spans="1:16" ht="12.75">
      <c r="A442" t="s">
        <v>229</v>
      </c>
      <c r="B442" t="s">
        <v>1135</v>
      </c>
      <c r="C442" t="s">
        <v>1262</v>
      </c>
      <c r="D442" t="s">
        <v>1277</v>
      </c>
      <c r="E442" t="s">
        <v>1278</v>
      </c>
      <c r="F442" t="s">
        <v>1281</v>
      </c>
      <c r="G442" t="s">
        <v>1282</v>
      </c>
      <c r="H442" s="56">
        <v>0</v>
      </c>
      <c r="I442" s="56">
        <v>2171544.7</v>
      </c>
      <c r="J442" s="56">
        <v>26785459.4</v>
      </c>
      <c r="K442" s="56">
        <v>-24613914.7</v>
      </c>
      <c r="L442" s="56">
        <v>995662040.43</v>
      </c>
      <c r="M442" s="56">
        <v>6360276.2</v>
      </c>
      <c r="N442" s="56">
        <v>128057321.94</v>
      </c>
      <c r="O442" s="56">
        <v>873964994.69</v>
      </c>
      <c r="P442" s="1">
        <v>27</v>
      </c>
    </row>
    <row r="443" spans="1:16" ht="12.75">
      <c r="A443" t="s">
        <v>229</v>
      </c>
      <c r="B443" t="s">
        <v>1135</v>
      </c>
      <c r="C443" t="s">
        <v>1262</v>
      </c>
      <c r="D443" t="s">
        <v>1283</v>
      </c>
      <c r="E443" t="s">
        <v>1284</v>
      </c>
      <c r="F443" t="s">
        <v>1285</v>
      </c>
      <c r="G443" t="s">
        <v>1286</v>
      </c>
      <c r="H443" s="56">
        <v>0</v>
      </c>
      <c r="I443" s="56">
        <v>2085</v>
      </c>
      <c r="J443" s="56">
        <v>2085</v>
      </c>
      <c r="K443" s="56">
        <v>0</v>
      </c>
      <c r="L443" s="56">
        <v>0</v>
      </c>
      <c r="M443" s="56">
        <v>9911</v>
      </c>
      <c r="N443" s="56">
        <v>9911</v>
      </c>
      <c r="O443" s="56">
        <v>0</v>
      </c>
      <c r="P443" s="1">
        <v>27</v>
      </c>
    </row>
    <row r="444" spans="1:16" ht="12.75">
      <c r="A444" t="s">
        <v>229</v>
      </c>
      <c r="B444" t="s">
        <v>1135</v>
      </c>
      <c r="C444" t="s">
        <v>1262</v>
      </c>
      <c r="D444" t="s">
        <v>1283</v>
      </c>
      <c r="E444" t="s">
        <v>1284</v>
      </c>
      <c r="F444" t="s">
        <v>1287</v>
      </c>
      <c r="G444" t="s">
        <v>1288</v>
      </c>
      <c r="H444" s="56">
        <v>0</v>
      </c>
      <c r="I444" s="56">
        <v>291529.77</v>
      </c>
      <c r="J444" s="56">
        <v>291529.77</v>
      </c>
      <c r="K444" s="56">
        <v>0</v>
      </c>
      <c r="L444" s="56">
        <v>0</v>
      </c>
      <c r="M444" s="56">
        <v>13290735.73</v>
      </c>
      <c r="N444" s="56">
        <v>13290735.73</v>
      </c>
      <c r="O444" s="56">
        <v>0</v>
      </c>
      <c r="P444" s="1">
        <v>27</v>
      </c>
    </row>
    <row r="445" spans="1:16" ht="12.75">
      <c r="A445" t="s">
        <v>229</v>
      </c>
      <c r="B445" t="s">
        <v>1135</v>
      </c>
      <c r="C445" t="s">
        <v>1262</v>
      </c>
      <c r="D445" t="s">
        <v>1283</v>
      </c>
      <c r="E445" t="s">
        <v>1289</v>
      </c>
      <c r="F445" t="s">
        <v>1290</v>
      </c>
      <c r="G445" t="s">
        <v>1291</v>
      </c>
      <c r="H445" s="56">
        <v>0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1">
        <v>27</v>
      </c>
    </row>
    <row r="446" spans="1:16" ht="12.75">
      <c r="A446" t="s">
        <v>229</v>
      </c>
      <c r="B446" t="s">
        <v>1135</v>
      </c>
      <c r="C446" t="s">
        <v>1262</v>
      </c>
      <c r="D446" t="s">
        <v>1283</v>
      </c>
      <c r="E446" t="s">
        <v>1289</v>
      </c>
      <c r="F446" t="s">
        <v>1292</v>
      </c>
      <c r="G446" t="s">
        <v>1293</v>
      </c>
      <c r="H446" s="56">
        <v>0</v>
      </c>
      <c r="I446" s="56">
        <v>62947095.26</v>
      </c>
      <c r="J446" s="56">
        <v>62947095.26</v>
      </c>
      <c r="K446" s="56">
        <v>0</v>
      </c>
      <c r="L446" s="56">
        <v>0</v>
      </c>
      <c r="M446" s="56">
        <v>233872099.13</v>
      </c>
      <c r="N446" s="56">
        <v>233872099.13</v>
      </c>
      <c r="O446" s="56">
        <v>0</v>
      </c>
      <c r="P446" s="1">
        <v>27</v>
      </c>
    </row>
    <row r="447" spans="1:16" ht="12.75">
      <c r="A447" t="s">
        <v>229</v>
      </c>
      <c r="B447" t="s">
        <v>1135</v>
      </c>
      <c r="C447" t="s">
        <v>1262</v>
      </c>
      <c r="D447" t="s">
        <v>1283</v>
      </c>
      <c r="E447" t="s">
        <v>1289</v>
      </c>
      <c r="F447" t="s">
        <v>1294</v>
      </c>
      <c r="G447" t="s">
        <v>1295</v>
      </c>
      <c r="H447" s="56">
        <v>0</v>
      </c>
      <c r="I447" s="56">
        <v>1853218.9</v>
      </c>
      <c r="J447" s="56">
        <v>1853218.9</v>
      </c>
      <c r="K447" s="56">
        <v>0</v>
      </c>
      <c r="L447" s="56">
        <v>0</v>
      </c>
      <c r="M447" s="56">
        <v>5247256.72</v>
      </c>
      <c r="N447" s="56">
        <v>5247256.72</v>
      </c>
      <c r="O447" s="56">
        <v>0</v>
      </c>
      <c r="P447" s="1">
        <v>27</v>
      </c>
    </row>
    <row r="448" spans="1:16" ht="12.75">
      <c r="A448" t="s">
        <v>229</v>
      </c>
      <c r="B448" t="s">
        <v>1135</v>
      </c>
      <c r="C448" t="s">
        <v>1262</v>
      </c>
      <c r="D448" t="s">
        <v>1283</v>
      </c>
      <c r="E448" t="s">
        <v>1289</v>
      </c>
      <c r="F448" t="s">
        <v>1296</v>
      </c>
      <c r="G448" t="s">
        <v>1297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15838844.83</v>
      </c>
      <c r="N448" s="56">
        <v>15838844.83</v>
      </c>
      <c r="O448" s="56">
        <v>0</v>
      </c>
      <c r="P448" s="1">
        <v>27</v>
      </c>
    </row>
    <row r="449" spans="1:16" ht="12.75">
      <c r="A449" t="s">
        <v>229</v>
      </c>
      <c r="B449" t="s">
        <v>1135</v>
      </c>
      <c r="C449" t="s">
        <v>1262</v>
      </c>
      <c r="D449" t="s">
        <v>1283</v>
      </c>
      <c r="E449" t="s">
        <v>1298</v>
      </c>
      <c r="F449" t="s">
        <v>1299</v>
      </c>
      <c r="G449" t="s">
        <v>1300</v>
      </c>
      <c r="H449" s="56">
        <v>0</v>
      </c>
      <c r="I449" s="56">
        <v>123069.37</v>
      </c>
      <c r="J449" s="56">
        <v>123069.37</v>
      </c>
      <c r="K449" s="56">
        <v>0</v>
      </c>
      <c r="L449" s="56">
        <v>0</v>
      </c>
      <c r="M449" s="56">
        <v>596648.08</v>
      </c>
      <c r="N449" s="56">
        <v>596648.08</v>
      </c>
      <c r="O449" s="56">
        <v>0</v>
      </c>
      <c r="P449" s="1">
        <v>27</v>
      </c>
    </row>
    <row r="450" spans="1:16" ht="12.75">
      <c r="A450" t="s">
        <v>229</v>
      </c>
      <c r="B450" t="s">
        <v>1135</v>
      </c>
      <c r="C450" t="s">
        <v>1262</v>
      </c>
      <c r="D450" t="s">
        <v>1283</v>
      </c>
      <c r="E450" t="s">
        <v>1298</v>
      </c>
      <c r="F450" t="s">
        <v>1301</v>
      </c>
      <c r="G450" t="s">
        <v>1302</v>
      </c>
      <c r="H450" s="56">
        <v>0</v>
      </c>
      <c r="I450" s="56">
        <v>140316506.35</v>
      </c>
      <c r="J450" s="56">
        <v>140316506.35</v>
      </c>
      <c r="K450" s="56">
        <v>0</v>
      </c>
      <c r="L450" s="56">
        <v>0</v>
      </c>
      <c r="M450" s="56">
        <v>1299580558.26</v>
      </c>
      <c r="N450" s="56">
        <v>1299580558.26</v>
      </c>
      <c r="O450" s="56">
        <v>0</v>
      </c>
      <c r="P450" s="1">
        <v>27</v>
      </c>
    </row>
    <row r="451" spans="1:16" ht="12.75">
      <c r="A451" t="s">
        <v>229</v>
      </c>
      <c r="B451" t="s">
        <v>1135</v>
      </c>
      <c r="C451" t="s">
        <v>1262</v>
      </c>
      <c r="D451" t="s">
        <v>1303</v>
      </c>
      <c r="E451" t="s">
        <v>1304</v>
      </c>
      <c r="F451" t="s">
        <v>1305</v>
      </c>
      <c r="G451" t="s">
        <v>1306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235289.23</v>
      </c>
      <c r="N451" s="56">
        <v>235289.23</v>
      </c>
      <c r="O451" s="56">
        <v>0</v>
      </c>
      <c r="P451" s="1">
        <v>27</v>
      </c>
    </row>
    <row r="452" spans="1:16" ht="12.75">
      <c r="A452" t="s">
        <v>229</v>
      </c>
      <c r="B452" t="s">
        <v>1135</v>
      </c>
      <c r="C452" t="s">
        <v>1262</v>
      </c>
      <c r="D452" t="s">
        <v>1303</v>
      </c>
      <c r="E452" t="s">
        <v>1304</v>
      </c>
      <c r="F452" t="s">
        <v>1307</v>
      </c>
      <c r="G452" t="s">
        <v>1308</v>
      </c>
      <c r="H452" s="56">
        <v>0</v>
      </c>
      <c r="I452" s="56">
        <v>1650351.82</v>
      </c>
      <c r="J452" s="56">
        <v>1650351.82</v>
      </c>
      <c r="K452" s="56">
        <v>0</v>
      </c>
      <c r="L452" s="56">
        <v>0</v>
      </c>
      <c r="M452" s="56">
        <v>27893603.54</v>
      </c>
      <c r="N452" s="56">
        <v>27893603.54</v>
      </c>
      <c r="O452" s="56">
        <v>0</v>
      </c>
      <c r="P452" s="1">
        <v>27</v>
      </c>
    </row>
    <row r="453" spans="1:16" ht="12.75">
      <c r="A453" t="s">
        <v>229</v>
      </c>
      <c r="B453" t="s">
        <v>1135</v>
      </c>
      <c r="C453" t="s">
        <v>1262</v>
      </c>
      <c r="D453" t="s">
        <v>1303</v>
      </c>
      <c r="E453" t="s">
        <v>1309</v>
      </c>
      <c r="F453" t="s">
        <v>1310</v>
      </c>
      <c r="G453" t="s">
        <v>1311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1">
        <v>27</v>
      </c>
    </row>
    <row r="454" spans="1:16" ht="12.75">
      <c r="A454" t="s">
        <v>229</v>
      </c>
      <c r="B454" t="s">
        <v>1135</v>
      </c>
      <c r="C454" t="s">
        <v>1262</v>
      </c>
      <c r="D454" t="s">
        <v>1303</v>
      </c>
      <c r="E454" t="s">
        <v>1309</v>
      </c>
      <c r="F454" t="s">
        <v>1312</v>
      </c>
      <c r="G454" t="s">
        <v>1313</v>
      </c>
      <c r="H454" s="56">
        <v>0</v>
      </c>
      <c r="I454" s="56">
        <v>5549358.27</v>
      </c>
      <c r="J454" s="56">
        <v>5549358.27</v>
      </c>
      <c r="K454" s="56">
        <v>0</v>
      </c>
      <c r="L454" s="56">
        <v>0</v>
      </c>
      <c r="M454" s="56">
        <v>9513157.9</v>
      </c>
      <c r="N454" s="56">
        <v>9513157.9</v>
      </c>
      <c r="O454" s="56">
        <v>0</v>
      </c>
      <c r="P454" s="1">
        <v>27</v>
      </c>
    </row>
    <row r="455" spans="1:16" ht="12.75">
      <c r="A455" t="s">
        <v>229</v>
      </c>
      <c r="B455" t="s">
        <v>1135</v>
      </c>
      <c r="C455" t="s">
        <v>1262</v>
      </c>
      <c r="D455" t="s">
        <v>1314</v>
      </c>
      <c r="E455" t="s">
        <v>1315</v>
      </c>
      <c r="F455" t="s">
        <v>1316</v>
      </c>
      <c r="G455" t="s">
        <v>1317</v>
      </c>
      <c r="H455" s="56">
        <v>0</v>
      </c>
      <c r="I455" s="56">
        <v>123069.37</v>
      </c>
      <c r="J455" s="56">
        <v>123069.37</v>
      </c>
      <c r="K455" s="56">
        <v>0</v>
      </c>
      <c r="L455" s="56">
        <v>0</v>
      </c>
      <c r="M455" s="56">
        <v>596648.08</v>
      </c>
      <c r="N455" s="56">
        <v>596648.08</v>
      </c>
      <c r="O455" s="56">
        <v>0</v>
      </c>
      <c r="P455" s="1">
        <v>27</v>
      </c>
    </row>
    <row r="456" spans="1:16" ht="12.75">
      <c r="A456" t="s">
        <v>229</v>
      </c>
      <c r="B456" t="s">
        <v>1135</v>
      </c>
      <c r="C456" t="s">
        <v>1262</v>
      </c>
      <c r="D456" t="s">
        <v>1314</v>
      </c>
      <c r="E456" t="s">
        <v>1315</v>
      </c>
      <c r="F456" t="s">
        <v>1318</v>
      </c>
      <c r="G456" t="s">
        <v>1319</v>
      </c>
      <c r="H456" s="56">
        <v>0</v>
      </c>
      <c r="I456" s="56">
        <v>140316506.35</v>
      </c>
      <c r="J456" s="56">
        <v>140316506.35</v>
      </c>
      <c r="K456" s="56">
        <v>0</v>
      </c>
      <c r="L456" s="56">
        <v>0</v>
      </c>
      <c r="M456" s="56">
        <v>1299580558.26</v>
      </c>
      <c r="N456" s="56">
        <v>1299580558.26</v>
      </c>
      <c r="O456" s="56">
        <v>0</v>
      </c>
      <c r="P456" s="1">
        <v>27</v>
      </c>
    </row>
    <row r="457" spans="1:16" ht="12.75">
      <c r="A457" t="s">
        <v>229</v>
      </c>
      <c r="B457" t="s">
        <v>1135</v>
      </c>
      <c r="C457" t="s">
        <v>1262</v>
      </c>
      <c r="D457" t="s">
        <v>1320</v>
      </c>
      <c r="E457" t="s">
        <v>1321</v>
      </c>
      <c r="F457" t="s">
        <v>1322</v>
      </c>
      <c r="G457" t="s">
        <v>1323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1">
        <v>27</v>
      </c>
    </row>
    <row r="458" spans="1:16" ht="12.75">
      <c r="A458" t="s">
        <v>229</v>
      </c>
      <c r="B458" t="s">
        <v>1135</v>
      </c>
      <c r="C458" t="s">
        <v>1262</v>
      </c>
      <c r="D458" t="s">
        <v>1320</v>
      </c>
      <c r="E458" t="s">
        <v>1321</v>
      </c>
      <c r="F458" t="s">
        <v>1324</v>
      </c>
      <c r="G458" t="s">
        <v>1325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1">
        <v>27</v>
      </c>
    </row>
    <row r="459" spans="1:16" ht="12.75">
      <c r="A459" t="s">
        <v>229</v>
      </c>
      <c r="B459" t="s">
        <v>1135</v>
      </c>
      <c r="C459" t="s">
        <v>1262</v>
      </c>
      <c r="D459" t="s">
        <v>1320</v>
      </c>
      <c r="E459" t="s">
        <v>1326</v>
      </c>
      <c r="F459" t="s">
        <v>1327</v>
      </c>
      <c r="G459" t="s">
        <v>1328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1">
        <v>27</v>
      </c>
    </row>
    <row r="460" spans="1:16" ht="12.75">
      <c r="A460" t="s">
        <v>229</v>
      </c>
      <c r="B460" t="s">
        <v>1135</v>
      </c>
      <c r="C460" t="s">
        <v>1262</v>
      </c>
      <c r="D460" t="s">
        <v>1320</v>
      </c>
      <c r="E460" t="s">
        <v>1326</v>
      </c>
      <c r="F460" t="s">
        <v>1329</v>
      </c>
      <c r="G460" t="s">
        <v>1330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1">
        <v>27</v>
      </c>
    </row>
    <row r="461" spans="1:16" ht="12.75">
      <c r="A461" t="s">
        <v>229</v>
      </c>
      <c r="B461" t="s">
        <v>1135</v>
      </c>
      <c r="C461" t="s">
        <v>1262</v>
      </c>
      <c r="D461" t="s">
        <v>1320</v>
      </c>
      <c r="E461" t="s">
        <v>1326</v>
      </c>
      <c r="F461" t="s">
        <v>1331</v>
      </c>
      <c r="G461" t="s">
        <v>1332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1635.28</v>
      </c>
      <c r="N461" s="56">
        <v>1635.28</v>
      </c>
      <c r="O461" s="56">
        <v>0</v>
      </c>
      <c r="P461" s="1">
        <v>27</v>
      </c>
    </row>
    <row r="462" spans="1:16" ht="12.75">
      <c r="A462" t="s">
        <v>229</v>
      </c>
      <c r="B462" t="s">
        <v>1135</v>
      </c>
      <c r="C462" t="s">
        <v>1262</v>
      </c>
      <c r="D462" t="s">
        <v>1333</v>
      </c>
      <c r="E462" t="s">
        <v>1334</v>
      </c>
      <c r="F462" t="s">
        <v>1335</v>
      </c>
      <c r="G462" t="s">
        <v>1336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1">
        <v>27</v>
      </c>
    </row>
    <row r="463" spans="1:16" ht="12.75">
      <c r="A463" t="s">
        <v>229</v>
      </c>
      <c r="B463" t="s">
        <v>1135</v>
      </c>
      <c r="C463" t="s">
        <v>1262</v>
      </c>
      <c r="D463" t="s">
        <v>1333</v>
      </c>
      <c r="E463" t="s">
        <v>1334</v>
      </c>
      <c r="F463" t="s">
        <v>1337</v>
      </c>
      <c r="G463" t="s">
        <v>1338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1">
        <v>27</v>
      </c>
    </row>
    <row r="464" spans="1:16" ht="12.75">
      <c r="A464" t="s">
        <v>229</v>
      </c>
      <c r="B464" t="s">
        <v>1135</v>
      </c>
      <c r="C464" t="s">
        <v>1262</v>
      </c>
      <c r="D464" t="s">
        <v>1333</v>
      </c>
      <c r="E464" t="s">
        <v>1339</v>
      </c>
      <c r="F464" t="s">
        <v>1340</v>
      </c>
      <c r="G464" t="s">
        <v>1341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1">
        <v>27</v>
      </c>
    </row>
    <row r="465" spans="1:16" ht="12.75">
      <c r="A465" t="s">
        <v>229</v>
      </c>
      <c r="B465" t="s">
        <v>1135</v>
      </c>
      <c r="C465" t="s">
        <v>1262</v>
      </c>
      <c r="D465" t="s">
        <v>1333</v>
      </c>
      <c r="E465" t="s">
        <v>1339</v>
      </c>
      <c r="F465" t="s">
        <v>1342</v>
      </c>
      <c r="G465" t="s">
        <v>1343</v>
      </c>
      <c r="H465" s="56">
        <v>0</v>
      </c>
      <c r="I465" s="56">
        <v>1408122.6</v>
      </c>
      <c r="J465" s="56">
        <v>1408122.6</v>
      </c>
      <c r="K465" s="56">
        <v>0</v>
      </c>
      <c r="L465" s="56">
        <v>0</v>
      </c>
      <c r="M465" s="56">
        <v>19894407.95</v>
      </c>
      <c r="N465" s="56">
        <v>19894407.95</v>
      </c>
      <c r="O465" s="56">
        <v>0</v>
      </c>
      <c r="P465" s="1">
        <v>27</v>
      </c>
    </row>
    <row r="466" spans="1:16" ht="12.75">
      <c r="A466" t="s">
        <v>229</v>
      </c>
      <c r="B466" t="s">
        <v>1135</v>
      </c>
      <c r="C466" t="s">
        <v>1262</v>
      </c>
      <c r="D466" t="s">
        <v>1333</v>
      </c>
      <c r="E466" t="s">
        <v>1344</v>
      </c>
      <c r="F466" t="s">
        <v>1345</v>
      </c>
      <c r="G466" t="s">
        <v>1346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1">
        <v>27</v>
      </c>
    </row>
    <row r="467" spans="1:16" ht="12.75">
      <c r="A467" t="s">
        <v>229</v>
      </c>
      <c r="B467" t="s">
        <v>1135</v>
      </c>
      <c r="C467" t="s">
        <v>1262</v>
      </c>
      <c r="D467" t="s">
        <v>1333</v>
      </c>
      <c r="E467" t="s">
        <v>1344</v>
      </c>
      <c r="F467" t="s">
        <v>1347</v>
      </c>
      <c r="G467" t="s">
        <v>1348</v>
      </c>
      <c r="H467" s="56">
        <v>0</v>
      </c>
      <c r="I467" s="56">
        <v>1586860.49</v>
      </c>
      <c r="J467" s="56">
        <v>1586860.49</v>
      </c>
      <c r="K467" s="56">
        <v>0</v>
      </c>
      <c r="L467" s="56">
        <v>0</v>
      </c>
      <c r="M467" s="56">
        <v>8906811.31</v>
      </c>
      <c r="N467" s="56">
        <v>8906811.31</v>
      </c>
      <c r="O467" s="56">
        <v>0</v>
      </c>
      <c r="P467" s="1">
        <v>27</v>
      </c>
    </row>
    <row r="468" spans="1:16" ht="12.75">
      <c r="A468" t="s">
        <v>229</v>
      </c>
      <c r="B468" t="s">
        <v>1135</v>
      </c>
      <c r="C468" t="s">
        <v>1349</v>
      </c>
      <c r="D468" t="s">
        <v>1350</v>
      </c>
      <c r="E468" t="s">
        <v>1351</v>
      </c>
      <c r="F468" t="s">
        <v>1351</v>
      </c>
      <c r="G468" t="s">
        <v>1352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1">
        <v>28</v>
      </c>
    </row>
    <row r="469" spans="1:16" ht="12.75">
      <c r="A469" t="s">
        <v>229</v>
      </c>
      <c r="B469" t="s">
        <v>1135</v>
      </c>
      <c r="C469" t="s">
        <v>1349</v>
      </c>
      <c r="D469" t="s">
        <v>1353</v>
      </c>
      <c r="E469" t="s">
        <v>1354</v>
      </c>
      <c r="F469" t="s">
        <v>1354</v>
      </c>
      <c r="G469" t="s">
        <v>1355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1">
        <v>27</v>
      </c>
    </row>
    <row r="470" spans="1:16" ht="12.75">
      <c r="A470" t="s">
        <v>229</v>
      </c>
      <c r="B470" t="s">
        <v>1135</v>
      </c>
      <c r="C470" t="s">
        <v>1349</v>
      </c>
      <c r="D470" t="s">
        <v>1353</v>
      </c>
      <c r="E470" t="s">
        <v>1356</v>
      </c>
      <c r="F470" t="s">
        <v>1356</v>
      </c>
      <c r="G470" t="s">
        <v>1357</v>
      </c>
      <c r="H470" s="56">
        <v>0</v>
      </c>
      <c r="I470" s="56">
        <v>0</v>
      </c>
      <c r="J470" s="56">
        <v>67670412.81</v>
      </c>
      <c r="K470" s="56">
        <v>-67670412.81</v>
      </c>
      <c r="L470" s="56">
        <v>65667381.72</v>
      </c>
      <c r="M470" s="56">
        <v>67670412.81</v>
      </c>
      <c r="N470" s="56">
        <v>65667381.72</v>
      </c>
      <c r="O470" s="56">
        <v>67670412.81</v>
      </c>
      <c r="P470" s="1">
        <v>27</v>
      </c>
    </row>
    <row r="471" spans="1:16" ht="12.75">
      <c r="A471" t="s">
        <v>229</v>
      </c>
      <c r="B471" t="s">
        <v>1135</v>
      </c>
      <c r="C471" t="s">
        <v>1349</v>
      </c>
      <c r="D471" t="s">
        <v>1358</v>
      </c>
      <c r="E471" t="s">
        <v>1359</v>
      </c>
      <c r="F471" t="s">
        <v>1360</v>
      </c>
      <c r="G471" t="s">
        <v>1361</v>
      </c>
      <c r="H471" s="56">
        <v>0</v>
      </c>
      <c r="I471" s="56">
        <v>0</v>
      </c>
      <c r="J471" s="56">
        <v>0</v>
      </c>
      <c r="K471" s="56">
        <v>0</v>
      </c>
      <c r="L471" s="56">
        <v>10054.99</v>
      </c>
      <c r="M471" s="56">
        <v>0</v>
      </c>
      <c r="N471" s="56">
        <v>0</v>
      </c>
      <c r="O471" s="56">
        <v>10054.99</v>
      </c>
      <c r="P471" s="1">
        <v>28</v>
      </c>
    </row>
    <row r="472" spans="1:16" ht="12.75">
      <c r="A472" t="s">
        <v>229</v>
      </c>
      <c r="B472" t="s">
        <v>1135</v>
      </c>
      <c r="C472" t="s">
        <v>1349</v>
      </c>
      <c r="D472" t="s">
        <v>1358</v>
      </c>
      <c r="E472" t="s">
        <v>1359</v>
      </c>
      <c r="F472" t="s">
        <v>1362</v>
      </c>
      <c r="G472" t="s">
        <v>1363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1">
        <v>28</v>
      </c>
    </row>
    <row r="473" spans="1:16" ht="12.75">
      <c r="A473" t="s">
        <v>229</v>
      </c>
      <c r="B473" t="s">
        <v>1135</v>
      </c>
      <c r="C473" t="s">
        <v>1349</v>
      </c>
      <c r="D473" t="s">
        <v>1358</v>
      </c>
      <c r="E473" t="s">
        <v>1364</v>
      </c>
      <c r="F473" t="s">
        <v>1364</v>
      </c>
      <c r="G473" t="s">
        <v>1365</v>
      </c>
      <c r="H473" s="56">
        <v>0</v>
      </c>
      <c r="I473" s="56">
        <v>29307.64</v>
      </c>
      <c r="J473" s="56">
        <v>32662.46</v>
      </c>
      <c r="K473" s="56">
        <v>-3354.82</v>
      </c>
      <c r="L473" s="56">
        <v>29813.55</v>
      </c>
      <c r="M473" s="56">
        <v>177303.03</v>
      </c>
      <c r="N473" s="56">
        <v>196882.16</v>
      </c>
      <c r="O473" s="56">
        <v>10234.42</v>
      </c>
      <c r="P473" s="1">
        <v>28</v>
      </c>
    </row>
    <row r="474" spans="1:16" ht="12.75">
      <c r="A474" t="s">
        <v>229</v>
      </c>
      <c r="B474" t="s">
        <v>1135</v>
      </c>
      <c r="C474" t="s">
        <v>1349</v>
      </c>
      <c r="D474" t="s">
        <v>1358</v>
      </c>
      <c r="E474" t="s">
        <v>1366</v>
      </c>
      <c r="F474" t="s">
        <v>1367</v>
      </c>
      <c r="G474" t="s">
        <v>1368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1">
        <v>28</v>
      </c>
    </row>
    <row r="475" spans="1:16" ht="12.75">
      <c r="A475" t="s">
        <v>229</v>
      </c>
      <c r="B475" t="s">
        <v>1135</v>
      </c>
      <c r="C475" t="s">
        <v>1349</v>
      </c>
      <c r="D475" t="s">
        <v>1358</v>
      </c>
      <c r="E475" t="s">
        <v>1366</v>
      </c>
      <c r="F475" t="s">
        <v>1369</v>
      </c>
      <c r="G475" t="s">
        <v>1370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28</v>
      </c>
    </row>
    <row r="476" spans="1:16" ht="12.75">
      <c r="A476" t="s">
        <v>229</v>
      </c>
      <c r="B476" t="s">
        <v>1135</v>
      </c>
      <c r="C476" t="s">
        <v>1349</v>
      </c>
      <c r="D476" t="s">
        <v>1358</v>
      </c>
      <c r="E476" t="s">
        <v>1366</v>
      </c>
      <c r="F476" t="s">
        <v>1371</v>
      </c>
      <c r="G476" t="s">
        <v>1372</v>
      </c>
      <c r="H476" s="56">
        <v>0</v>
      </c>
      <c r="I476" s="56">
        <v>0</v>
      </c>
      <c r="J476" s="56">
        <v>4146.64</v>
      </c>
      <c r="K476" s="56">
        <v>-4146.64</v>
      </c>
      <c r="L476" s="56">
        <v>98447.56</v>
      </c>
      <c r="M476" s="56">
        <v>5939.4</v>
      </c>
      <c r="N476" s="56">
        <v>1713.35</v>
      </c>
      <c r="O476" s="56">
        <v>102673.61</v>
      </c>
      <c r="P476" s="1">
        <v>28</v>
      </c>
    </row>
    <row r="477" spans="1:16" ht="12.75">
      <c r="A477" t="s">
        <v>229</v>
      </c>
      <c r="B477" t="s">
        <v>1135</v>
      </c>
      <c r="C477" t="s">
        <v>1349</v>
      </c>
      <c r="D477" t="s">
        <v>1358</v>
      </c>
      <c r="E477" t="s">
        <v>1366</v>
      </c>
      <c r="F477" t="s">
        <v>1373</v>
      </c>
      <c r="G477" t="s">
        <v>1374</v>
      </c>
      <c r="H477" s="56">
        <v>0</v>
      </c>
      <c r="I477" s="56">
        <v>0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1">
        <v>28</v>
      </c>
    </row>
    <row r="478" spans="1:16" ht="12.75">
      <c r="A478" t="s">
        <v>229</v>
      </c>
      <c r="B478" t="s">
        <v>1135</v>
      </c>
      <c r="C478" t="s">
        <v>1349</v>
      </c>
      <c r="D478" t="s">
        <v>1358</v>
      </c>
      <c r="E478" t="s">
        <v>1375</v>
      </c>
      <c r="F478" t="s">
        <v>1376</v>
      </c>
      <c r="G478" t="s">
        <v>1377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1">
        <v>28</v>
      </c>
    </row>
    <row r="479" spans="1:16" ht="12.75">
      <c r="A479" t="s">
        <v>229</v>
      </c>
      <c r="B479" t="s">
        <v>1135</v>
      </c>
      <c r="C479" t="s">
        <v>1349</v>
      </c>
      <c r="D479" t="s">
        <v>1358</v>
      </c>
      <c r="E479" t="s">
        <v>1378</v>
      </c>
      <c r="F479" t="s">
        <v>1379</v>
      </c>
      <c r="G479" t="s">
        <v>1380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O479" s="56">
        <v>0</v>
      </c>
      <c r="P479" s="1">
        <v>28</v>
      </c>
    </row>
    <row r="480" spans="1:16" ht="12.75">
      <c r="A480" t="s">
        <v>229</v>
      </c>
      <c r="B480" t="s">
        <v>1135</v>
      </c>
      <c r="C480" t="s">
        <v>1349</v>
      </c>
      <c r="D480" t="s">
        <v>1358</v>
      </c>
      <c r="E480" t="s">
        <v>1378</v>
      </c>
      <c r="F480" t="s">
        <v>1381</v>
      </c>
      <c r="G480" t="s">
        <v>1382</v>
      </c>
      <c r="H480" s="56">
        <v>0</v>
      </c>
      <c r="I480" s="56">
        <v>0</v>
      </c>
      <c r="J480" s="56">
        <v>0</v>
      </c>
      <c r="K480" s="56">
        <v>0</v>
      </c>
      <c r="L480" s="56">
        <v>0.06</v>
      </c>
      <c r="M480" s="56">
        <v>0</v>
      </c>
      <c r="N480" s="56">
        <v>0</v>
      </c>
      <c r="O480" s="56">
        <v>0.06</v>
      </c>
      <c r="P480" s="1">
        <v>28</v>
      </c>
    </row>
    <row r="481" spans="1:16" ht="12.75">
      <c r="A481" t="s">
        <v>229</v>
      </c>
      <c r="B481" t="s">
        <v>1135</v>
      </c>
      <c r="C481" t="s">
        <v>1383</v>
      </c>
      <c r="D481" t="s">
        <v>1384</v>
      </c>
      <c r="E481" t="s">
        <v>1385</v>
      </c>
      <c r="F481" t="s">
        <v>1385</v>
      </c>
      <c r="G481" t="s">
        <v>1386</v>
      </c>
      <c r="H481" s="56">
        <v>0</v>
      </c>
      <c r="I481" s="56">
        <v>189432.66</v>
      </c>
      <c r="J481" s="56">
        <v>189432.66</v>
      </c>
      <c r="K481" s="56">
        <v>0</v>
      </c>
      <c r="L481" s="56">
        <v>0</v>
      </c>
      <c r="M481" s="56">
        <v>1165687.71</v>
      </c>
      <c r="N481" s="56">
        <v>1165687.71</v>
      </c>
      <c r="O481" s="56">
        <v>0</v>
      </c>
      <c r="P481" s="1">
        <v>30</v>
      </c>
    </row>
    <row r="482" spans="1:16" ht="12.75">
      <c r="A482" t="s">
        <v>229</v>
      </c>
      <c r="B482" t="s">
        <v>1135</v>
      </c>
      <c r="C482" t="s">
        <v>1383</v>
      </c>
      <c r="D482" t="s">
        <v>1384</v>
      </c>
      <c r="E482" t="s">
        <v>1387</v>
      </c>
      <c r="F482" t="s">
        <v>1387</v>
      </c>
      <c r="G482" t="s">
        <v>1388</v>
      </c>
      <c r="H482" s="56">
        <v>0</v>
      </c>
      <c r="I482" s="56">
        <v>792692.07</v>
      </c>
      <c r="J482" s="56">
        <v>792692.07</v>
      </c>
      <c r="K482" s="56">
        <v>0</v>
      </c>
      <c r="L482" s="56">
        <v>0</v>
      </c>
      <c r="M482" s="56">
        <v>4194224.23</v>
      </c>
      <c r="N482" s="56">
        <v>4194224.23</v>
      </c>
      <c r="O482" s="56">
        <v>0</v>
      </c>
      <c r="P482" s="1">
        <v>30</v>
      </c>
    </row>
    <row r="483" spans="1:16" ht="12.75">
      <c r="A483" t="s">
        <v>229</v>
      </c>
      <c r="B483" t="s">
        <v>1135</v>
      </c>
      <c r="C483" t="s">
        <v>1383</v>
      </c>
      <c r="D483" t="s">
        <v>1384</v>
      </c>
      <c r="E483" t="s">
        <v>1389</v>
      </c>
      <c r="F483" t="s">
        <v>1389</v>
      </c>
      <c r="G483" t="s">
        <v>1390</v>
      </c>
      <c r="H483" s="56">
        <v>0</v>
      </c>
      <c r="I483" s="56">
        <v>0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1">
        <v>30</v>
      </c>
    </row>
    <row r="484" spans="1:16" ht="12.75">
      <c r="A484" t="s">
        <v>229</v>
      </c>
      <c r="B484" t="s">
        <v>1135</v>
      </c>
      <c r="C484" t="s">
        <v>1383</v>
      </c>
      <c r="D484" t="s">
        <v>1384</v>
      </c>
      <c r="E484" t="s">
        <v>1391</v>
      </c>
      <c r="F484" t="s">
        <v>1391</v>
      </c>
      <c r="G484" t="s">
        <v>1392</v>
      </c>
      <c r="H484" s="56">
        <v>0</v>
      </c>
      <c r="I484" s="56">
        <v>124205.08</v>
      </c>
      <c r="J484" s="56">
        <v>124205.08</v>
      </c>
      <c r="K484" s="56">
        <v>0</v>
      </c>
      <c r="L484" s="56">
        <v>0</v>
      </c>
      <c r="M484" s="56">
        <v>18284685</v>
      </c>
      <c r="N484" s="56">
        <v>18284685</v>
      </c>
      <c r="O484" s="56">
        <v>0</v>
      </c>
      <c r="P484" s="1">
        <v>30</v>
      </c>
    </row>
    <row r="485" spans="1:16" ht="12.75">
      <c r="A485" t="s">
        <v>229</v>
      </c>
      <c r="B485" t="s">
        <v>1135</v>
      </c>
      <c r="C485" t="s">
        <v>1383</v>
      </c>
      <c r="D485" t="s">
        <v>1393</v>
      </c>
      <c r="E485" t="s">
        <v>1394</v>
      </c>
      <c r="F485" t="s">
        <v>1394</v>
      </c>
      <c r="G485" t="s">
        <v>1395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1">
        <v>30</v>
      </c>
    </row>
    <row r="486" spans="1:16" ht="12.75">
      <c r="A486" t="s">
        <v>229</v>
      </c>
      <c r="B486" t="s">
        <v>1135</v>
      </c>
      <c r="C486" t="s">
        <v>1383</v>
      </c>
      <c r="D486" t="s">
        <v>1393</v>
      </c>
      <c r="E486" t="s">
        <v>1396</v>
      </c>
      <c r="F486" t="s">
        <v>1396</v>
      </c>
      <c r="G486" t="s">
        <v>1397</v>
      </c>
      <c r="H486" s="56">
        <v>0</v>
      </c>
      <c r="I486" s="56">
        <v>53244.14</v>
      </c>
      <c r="J486" s="56">
        <v>53244.14</v>
      </c>
      <c r="K486" s="56">
        <v>0</v>
      </c>
      <c r="L486" s="56">
        <v>0</v>
      </c>
      <c r="M486" s="56">
        <v>418263.71</v>
      </c>
      <c r="N486" s="56">
        <v>418263.71</v>
      </c>
      <c r="O486" s="56">
        <v>0</v>
      </c>
      <c r="P486" s="1">
        <v>30</v>
      </c>
    </row>
    <row r="487" spans="1:16" ht="12.75">
      <c r="A487" t="s">
        <v>235</v>
      </c>
      <c r="B487" t="s">
        <v>1135</v>
      </c>
      <c r="C487" t="s">
        <v>1383</v>
      </c>
      <c r="D487" t="s">
        <v>1398</v>
      </c>
      <c r="E487" t="s">
        <v>1399</v>
      </c>
      <c r="F487" t="s">
        <v>1399</v>
      </c>
      <c r="G487" t="s">
        <v>1400</v>
      </c>
      <c r="H487" s="56">
        <v>0</v>
      </c>
      <c r="I487" s="56">
        <v>1106329.81</v>
      </c>
      <c r="J487" s="56">
        <v>1106329.81</v>
      </c>
      <c r="K487" s="56">
        <v>0</v>
      </c>
      <c r="L487" s="56">
        <v>0</v>
      </c>
      <c r="M487" s="56">
        <v>23644596.94</v>
      </c>
      <c r="N487" s="56">
        <v>23644596.94</v>
      </c>
      <c r="O487" s="56">
        <v>0</v>
      </c>
      <c r="P487" s="1">
        <v>65</v>
      </c>
    </row>
    <row r="488" spans="1:16" ht="12.75">
      <c r="A488" t="s">
        <v>235</v>
      </c>
      <c r="B488" t="s">
        <v>1135</v>
      </c>
      <c r="C488" t="s">
        <v>1383</v>
      </c>
      <c r="D488" t="s">
        <v>1401</v>
      </c>
      <c r="E488" t="s">
        <v>1402</v>
      </c>
      <c r="F488" t="s">
        <v>1403</v>
      </c>
      <c r="G488" t="s">
        <v>1404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1">
        <v>65</v>
      </c>
    </row>
    <row r="489" spans="1:16" ht="12.75">
      <c r="A489" t="s">
        <v>235</v>
      </c>
      <c r="B489" t="s">
        <v>1135</v>
      </c>
      <c r="C489" t="s">
        <v>1383</v>
      </c>
      <c r="D489" t="s">
        <v>1401</v>
      </c>
      <c r="E489" t="s">
        <v>1402</v>
      </c>
      <c r="F489" t="s">
        <v>1405</v>
      </c>
      <c r="G489" t="s">
        <v>1406</v>
      </c>
      <c r="H489" s="56">
        <v>0</v>
      </c>
      <c r="I489" s="56">
        <v>114119.17</v>
      </c>
      <c r="J489" s="56">
        <v>44142.92</v>
      </c>
      <c r="K489" s="56">
        <v>69976.25</v>
      </c>
      <c r="L489" s="56">
        <v>-44880.36</v>
      </c>
      <c r="M489" s="56">
        <v>621733.01</v>
      </c>
      <c r="N489" s="56">
        <v>679447.72</v>
      </c>
      <c r="O489" s="56">
        <v>-102595.07</v>
      </c>
      <c r="P489" s="1">
        <v>65</v>
      </c>
    </row>
    <row r="490" spans="1:16" ht="12.75">
      <c r="A490" t="s">
        <v>235</v>
      </c>
      <c r="B490" t="s">
        <v>1135</v>
      </c>
      <c r="C490" t="s">
        <v>1383</v>
      </c>
      <c r="D490" t="s">
        <v>1401</v>
      </c>
      <c r="E490" t="s">
        <v>1402</v>
      </c>
      <c r="F490" t="s">
        <v>1407</v>
      </c>
      <c r="G490" t="s">
        <v>1408</v>
      </c>
      <c r="H490" s="56">
        <v>0</v>
      </c>
      <c r="I490" s="56">
        <v>197945.79</v>
      </c>
      <c r="J490" s="56">
        <v>38167.51</v>
      </c>
      <c r="K490" s="56">
        <v>159778.28</v>
      </c>
      <c r="L490" s="56">
        <v>-203968.68</v>
      </c>
      <c r="M490" s="56">
        <v>11326607.58</v>
      </c>
      <c r="N490" s="56">
        <v>11323554.1</v>
      </c>
      <c r="O490" s="56">
        <v>-200915.2</v>
      </c>
      <c r="P490" s="1">
        <v>65</v>
      </c>
    </row>
    <row r="491" spans="1:16" ht="12.75">
      <c r="A491" t="s">
        <v>235</v>
      </c>
      <c r="B491" t="s">
        <v>1135</v>
      </c>
      <c r="C491" t="s">
        <v>1383</v>
      </c>
      <c r="D491" t="s">
        <v>1401</v>
      </c>
      <c r="E491" t="s">
        <v>1402</v>
      </c>
      <c r="F491" t="s">
        <v>1409</v>
      </c>
      <c r="G491" t="s">
        <v>1410</v>
      </c>
      <c r="H491" s="56">
        <v>0</v>
      </c>
      <c r="I491" s="56">
        <v>402.15</v>
      </c>
      <c r="J491" s="56">
        <v>259.72</v>
      </c>
      <c r="K491" s="56">
        <v>142.43</v>
      </c>
      <c r="L491" s="56">
        <v>-298.74</v>
      </c>
      <c r="M491" s="56">
        <v>806.12</v>
      </c>
      <c r="N491" s="56">
        <v>804.34</v>
      </c>
      <c r="O491" s="56">
        <v>-296.96</v>
      </c>
      <c r="P491" s="1">
        <v>65</v>
      </c>
    </row>
    <row r="492" spans="1:16" ht="12.75">
      <c r="A492" t="s">
        <v>235</v>
      </c>
      <c r="B492" t="s">
        <v>1135</v>
      </c>
      <c r="C492" t="s">
        <v>1383</v>
      </c>
      <c r="D492" t="s">
        <v>1401</v>
      </c>
      <c r="E492" t="s">
        <v>1402</v>
      </c>
      <c r="F492" t="s">
        <v>1411</v>
      </c>
      <c r="G492" t="s">
        <v>1412</v>
      </c>
      <c r="H492" s="56">
        <v>0</v>
      </c>
      <c r="I492" s="56">
        <v>4263.57</v>
      </c>
      <c r="J492" s="56">
        <v>1909.94</v>
      </c>
      <c r="K492" s="56">
        <v>2353.63</v>
      </c>
      <c r="L492" s="56">
        <v>-6550.83</v>
      </c>
      <c r="M492" s="56">
        <v>392254.36</v>
      </c>
      <c r="N492" s="56">
        <v>390006.62</v>
      </c>
      <c r="O492" s="56">
        <v>-4303.09</v>
      </c>
      <c r="P492" s="1">
        <v>65</v>
      </c>
    </row>
    <row r="493" spans="1:16" ht="12.75">
      <c r="A493" t="s">
        <v>235</v>
      </c>
      <c r="B493" t="s">
        <v>1135</v>
      </c>
      <c r="C493" t="s">
        <v>1383</v>
      </c>
      <c r="D493" t="s">
        <v>1401</v>
      </c>
      <c r="E493" t="s">
        <v>1402</v>
      </c>
      <c r="F493" t="s">
        <v>1413</v>
      </c>
      <c r="G493" t="s">
        <v>1414</v>
      </c>
      <c r="H493" s="56">
        <v>0</v>
      </c>
      <c r="I493" s="56">
        <v>0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1">
        <v>65</v>
      </c>
    </row>
    <row r="494" spans="1:16" ht="12.75">
      <c r="A494" t="s">
        <v>235</v>
      </c>
      <c r="B494" t="s">
        <v>1135</v>
      </c>
      <c r="C494" t="s">
        <v>1383</v>
      </c>
      <c r="D494" t="s">
        <v>1401</v>
      </c>
      <c r="E494" t="s">
        <v>1402</v>
      </c>
      <c r="F494" t="s">
        <v>1415</v>
      </c>
      <c r="G494" t="s">
        <v>1416</v>
      </c>
      <c r="H494" s="56">
        <v>0</v>
      </c>
      <c r="I494" s="56">
        <v>0</v>
      </c>
      <c r="J494" s="56">
        <v>0</v>
      </c>
      <c r="K494" s="56">
        <v>0</v>
      </c>
      <c r="L494" s="56">
        <v>-0.57</v>
      </c>
      <c r="M494" s="56">
        <v>0</v>
      </c>
      <c r="N494" s="56">
        <v>0</v>
      </c>
      <c r="O494" s="56">
        <v>-0.57</v>
      </c>
      <c r="P494" s="1">
        <v>65</v>
      </c>
    </row>
    <row r="495" spans="1:16" ht="12.75">
      <c r="A495" t="s">
        <v>235</v>
      </c>
      <c r="B495" t="s">
        <v>1135</v>
      </c>
      <c r="C495" t="s">
        <v>1383</v>
      </c>
      <c r="D495" t="s">
        <v>1401</v>
      </c>
      <c r="E495" t="s">
        <v>1402</v>
      </c>
      <c r="F495" t="s">
        <v>1417</v>
      </c>
      <c r="G495" t="s">
        <v>1418</v>
      </c>
      <c r="H495" s="56">
        <v>0</v>
      </c>
      <c r="I495" s="56">
        <v>0</v>
      </c>
      <c r="J495" s="56">
        <v>0</v>
      </c>
      <c r="K495" s="56">
        <v>0</v>
      </c>
      <c r="L495" s="56">
        <v>0</v>
      </c>
      <c r="M495" s="56">
        <v>0</v>
      </c>
      <c r="N495" s="56">
        <v>0</v>
      </c>
      <c r="O495" s="56">
        <v>0</v>
      </c>
      <c r="P495" s="1">
        <v>65</v>
      </c>
    </row>
    <row r="496" spans="1:16" ht="12.75">
      <c r="A496" t="s">
        <v>235</v>
      </c>
      <c r="B496" t="s">
        <v>1135</v>
      </c>
      <c r="C496" t="s">
        <v>1383</v>
      </c>
      <c r="D496" t="s">
        <v>1401</v>
      </c>
      <c r="E496" t="s">
        <v>1402</v>
      </c>
      <c r="F496" t="s">
        <v>1419</v>
      </c>
      <c r="G496" t="s">
        <v>1420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65</v>
      </c>
    </row>
    <row r="497" spans="1:16" ht="12.75">
      <c r="A497" t="s">
        <v>235</v>
      </c>
      <c r="B497" t="s">
        <v>1135</v>
      </c>
      <c r="C497" t="s">
        <v>1383</v>
      </c>
      <c r="D497" t="s">
        <v>1401</v>
      </c>
      <c r="E497" t="s">
        <v>1402</v>
      </c>
      <c r="F497" t="s">
        <v>1421</v>
      </c>
      <c r="G497" t="s">
        <v>1422</v>
      </c>
      <c r="H497" s="56">
        <v>0</v>
      </c>
      <c r="I497" s="56">
        <v>354220.47</v>
      </c>
      <c r="J497" s="56">
        <v>150457.5</v>
      </c>
      <c r="K497" s="56">
        <v>203762.97</v>
      </c>
      <c r="L497" s="56">
        <v>-142904.15</v>
      </c>
      <c r="M497" s="56">
        <v>407649.7</v>
      </c>
      <c r="N497" s="56">
        <v>565789.9</v>
      </c>
      <c r="O497" s="56">
        <v>-301044.35</v>
      </c>
      <c r="P497" s="1">
        <v>65</v>
      </c>
    </row>
    <row r="498" spans="1:16" ht="12.75">
      <c r="A498" t="s">
        <v>235</v>
      </c>
      <c r="B498" t="s">
        <v>1135</v>
      </c>
      <c r="C498" t="s">
        <v>1383</v>
      </c>
      <c r="D498" t="s">
        <v>1401</v>
      </c>
      <c r="E498" t="s">
        <v>1402</v>
      </c>
      <c r="F498" t="s">
        <v>1423</v>
      </c>
      <c r="G498" t="s">
        <v>1424</v>
      </c>
      <c r="H498" s="56">
        <v>0</v>
      </c>
      <c r="I498" s="56">
        <v>6197114.71</v>
      </c>
      <c r="J498" s="56">
        <v>68801.26</v>
      </c>
      <c r="K498" s="56">
        <v>6128313.45</v>
      </c>
      <c r="L498" s="56">
        <v>-6248088.08</v>
      </c>
      <c r="M498" s="56">
        <v>6477786.65</v>
      </c>
      <c r="N498" s="56">
        <v>6443648.71</v>
      </c>
      <c r="O498" s="56">
        <v>-6213950.14</v>
      </c>
      <c r="P498" s="1">
        <v>65</v>
      </c>
    </row>
    <row r="499" spans="1:16" ht="12.75">
      <c r="A499" t="s">
        <v>235</v>
      </c>
      <c r="B499" t="s">
        <v>1135</v>
      </c>
      <c r="C499" t="s">
        <v>1383</v>
      </c>
      <c r="D499" t="s">
        <v>1401</v>
      </c>
      <c r="E499" t="s">
        <v>1402</v>
      </c>
      <c r="F499" t="s">
        <v>1425</v>
      </c>
      <c r="G499" t="s">
        <v>1426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1">
        <v>65</v>
      </c>
    </row>
    <row r="500" spans="1:16" ht="12.75">
      <c r="A500" t="s">
        <v>235</v>
      </c>
      <c r="B500" t="s">
        <v>1135</v>
      </c>
      <c r="C500" t="s">
        <v>1383</v>
      </c>
      <c r="D500" t="s">
        <v>1401</v>
      </c>
      <c r="E500" t="s">
        <v>1402</v>
      </c>
      <c r="F500" t="s">
        <v>1427</v>
      </c>
      <c r="G500" t="s">
        <v>1428</v>
      </c>
      <c r="H500" s="56">
        <v>0</v>
      </c>
      <c r="I500" s="56">
        <v>295839.3</v>
      </c>
      <c r="J500" s="56">
        <v>6417.62</v>
      </c>
      <c r="K500" s="56">
        <v>289421.68</v>
      </c>
      <c r="L500" s="56">
        <v>-277583.52</v>
      </c>
      <c r="M500" s="56">
        <v>1175634.63</v>
      </c>
      <c r="N500" s="56">
        <v>1186472.16</v>
      </c>
      <c r="O500" s="56">
        <v>-288421.05</v>
      </c>
      <c r="P500" s="1">
        <v>65</v>
      </c>
    </row>
    <row r="501" spans="1:16" ht="12.75">
      <c r="A501" t="s">
        <v>235</v>
      </c>
      <c r="B501" t="s">
        <v>1135</v>
      </c>
      <c r="C501" t="s">
        <v>1383</v>
      </c>
      <c r="D501" t="s">
        <v>1401</v>
      </c>
      <c r="E501" t="s">
        <v>1402</v>
      </c>
      <c r="F501" t="s">
        <v>1429</v>
      </c>
      <c r="G501" t="s">
        <v>1430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1">
        <v>65</v>
      </c>
    </row>
    <row r="502" spans="1:16" ht="12.75">
      <c r="A502" t="s">
        <v>235</v>
      </c>
      <c r="B502" t="s">
        <v>1135</v>
      </c>
      <c r="C502" t="s">
        <v>1383</v>
      </c>
      <c r="D502" t="s">
        <v>1401</v>
      </c>
      <c r="E502" t="s">
        <v>1402</v>
      </c>
      <c r="F502" t="s">
        <v>1431</v>
      </c>
      <c r="G502" t="s">
        <v>1432</v>
      </c>
      <c r="H502" s="56">
        <v>0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1">
        <v>65</v>
      </c>
    </row>
    <row r="503" spans="1:16" ht="12.75">
      <c r="A503" t="s">
        <v>235</v>
      </c>
      <c r="B503" t="s">
        <v>1135</v>
      </c>
      <c r="C503" t="s">
        <v>1383</v>
      </c>
      <c r="D503" t="s">
        <v>1401</v>
      </c>
      <c r="E503" t="s">
        <v>1402</v>
      </c>
      <c r="F503" t="s">
        <v>1433</v>
      </c>
      <c r="G503" t="s">
        <v>1434</v>
      </c>
      <c r="H503" s="56">
        <v>0</v>
      </c>
      <c r="I503" s="56">
        <v>58584.36</v>
      </c>
      <c r="J503" s="56">
        <v>22250.7</v>
      </c>
      <c r="K503" s="56">
        <v>36333.66</v>
      </c>
      <c r="L503" s="56">
        <v>-44921.66</v>
      </c>
      <c r="M503" s="56">
        <v>130661.66</v>
      </c>
      <c r="N503" s="56">
        <v>144230.2</v>
      </c>
      <c r="O503" s="56">
        <v>-58490.2</v>
      </c>
      <c r="P503" s="1">
        <v>65</v>
      </c>
    </row>
    <row r="504" spans="1:16" ht="12.75">
      <c r="A504" t="s">
        <v>235</v>
      </c>
      <c r="B504" t="s">
        <v>1135</v>
      </c>
      <c r="C504" t="s">
        <v>1383</v>
      </c>
      <c r="D504" t="s">
        <v>1401</v>
      </c>
      <c r="E504" t="s">
        <v>1402</v>
      </c>
      <c r="F504" t="s">
        <v>1435</v>
      </c>
      <c r="G504" t="s">
        <v>1436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1">
        <v>65</v>
      </c>
    </row>
    <row r="505" spans="1:16" ht="12.75">
      <c r="A505" t="s">
        <v>235</v>
      </c>
      <c r="B505" t="s">
        <v>1135</v>
      </c>
      <c r="C505" t="s">
        <v>1383</v>
      </c>
      <c r="D505" t="s">
        <v>1401</v>
      </c>
      <c r="E505" t="s">
        <v>1402</v>
      </c>
      <c r="F505" t="s">
        <v>1437</v>
      </c>
      <c r="G505" t="s">
        <v>1438</v>
      </c>
      <c r="H505" s="56">
        <v>0</v>
      </c>
      <c r="I505" s="56">
        <v>100.39</v>
      </c>
      <c r="J505" s="56">
        <v>0</v>
      </c>
      <c r="K505" s="56">
        <v>100.39</v>
      </c>
      <c r="L505" s="56">
        <v>-134.61</v>
      </c>
      <c r="M505" s="56">
        <v>463.95</v>
      </c>
      <c r="N505" s="56">
        <v>429.73</v>
      </c>
      <c r="O505" s="56">
        <v>-100.39</v>
      </c>
      <c r="P505" s="1">
        <v>65</v>
      </c>
    </row>
    <row r="506" spans="1:16" ht="12.75">
      <c r="A506" t="s">
        <v>235</v>
      </c>
      <c r="B506" t="s">
        <v>1135</v>
      </c>
      <c r="C506" t="s">
        <v>1383</v>
      </c>
      <c r="D506" t="s">
        <v>1401</v>
      </c>
      <c r="E506" t="s">
        <v>1402</v>
      </c>
      <c r="F506" t="s">
        <v>1439</v>
      </c>
      <c r="G506" t="s">
        <v>1440</v>
      </c>
      <c r="H506" s="56">
        <v>0</v>
      </c>
      <c r="I506" s="56">
        <v>20.05</v>
      </c>
      <c r="J506" s="56">
        <v>0</v>
      </c>
      <c r="K506" s="56">
        <v>20.05</v>
      </c>
      <c r="L506" s="56">
        <v>-25.91</v>
      </c>
      <c r="M506" s="56">
        <v>91.74</v>
      </c>
      <c r="N506" s="56">
        <v>85.88</v>
      </c>
      <c r="O506" s="56">
        <v>-20.05</v>
      </c>
      <c r="P506" s="1">
        <v>65</v>
      </c>
    </row>
    <row r="507" spans="1:16" ht="12.75">
      <c r="A507" t="s">
        <v>235</v>
      </c>
      <c r="B507" t="s">
        <v>1135</v>
      </c>
      <c r="C507" t="s">
        <v>1383</v>
      </c>
      <c r="D507" t="s">
        <v>1401</v>
      </c>
      <c r="E507" t="s">
        <v>1402</v>
      </c>
      <c r="F507" t="s">
        <v>1441</v>
      </c>
      <c r="G507" t="s">
        <v>1442</v>
      </c>
      <c r="H507" s="56">
        <v>0</v>
      </c>
      <c r="I507" s="56">
        <v>0</v>
      </c>
      <c r="J507" s="56">
        <v>0</v>
      </c>
      <c r="K507" s="56">
        <v>0</v>
      </c>
      <c r="L507" s="56">
        <v>-37343.81</v>
      </c>
      <c r="M507" s="56">
        <v>0</v>
      </c>
      <c r="N507" s="56">
        <v>0</v>
      </c>
      <c r="O507" s="56">
        <v>-37343.81</v>
      </c>
      <c r="P507" s="1">
        <v>65</v>
      </c>
    </row>
    <row r="508" spans="1:16" ht="12.75">
      <c r="A508" t="s">
        <v>235</v>
      </c>
      <c r="B508" t="s">
        <v>1135</v>
      </c>
      <c r="C508" t="s">
        <v>1383</v>
      </c>
      <c r="D508" t="s">
        <v>1401</v>
      </c>
      <c r="E508" t="s">
        <v>1402</v>
      </c>
      <c r="F508" t="s">
        <v>1443</v>
      </c>
      <c r="G508" t="s">
        <v>1444</v>
      </c>
      <c r="H508" s="56">
        <v>0</v>
      </c>
      <c r="I508" s="56">
        <v>747102.77</v>
      </c>
      <c r="J508" s="56">
        <v>868218.58</v>
      </c>
      <c r="K508" s="56">
        <v>-121115.81</v>
      </c>
      <c r="L508" s="56">
        <v>1016686.35</v>
      </c>
      <c r="M508" s="56">
        <v>3067482.88</v>
      </c>
      <c r="N508" s="56">
        <v>3970083.31</v>
      </c>
      <c r="O508" s="56">
        <v>114085.92</v>
      </c>
      <c r="P508" s="1">
        <v>65</v>
      </c>
    </row>
    <row r="509" spans="1:16" ht="12.75">
      <c r="A509" t="s">
        <v>229</v>
      </c>
      <c r="B509" t="s">
        <v>1135</v>
      </c>
      <c r="C509" t="s">
        <v>1383</v>
      </c>
      <c r="D509" t="s">
        <v>1445</v>
      </c>
      <c r="E509" t="s">
        <v>1446</v>
      </c>
      <c r="F509" t="s">
        <v>1446</v>
      </c>
      <c r="G509" t="s">
        <v>1447</v>
      </c>
      <c r="H509" s="56">
        <v>0</v>
      </c>
      <c r="I509" s="56">
        <v>53244.14</v>
      </c>
      <c r="J509" s="56">
        <v>53244.14</v>
      </c>
      <c r="K509" s="56">
        <v>0</v>
      </c>
      <c r="L509" s="56">
        <v>0</v>
      </c>
      <c r="M509" s="56">
        <v>418263.71</v>
      </c>
      <c r="N509" s="56">
        <v>418263.71</v>
      </c>
      <c r="O509" s="56">
        <v>0</v>
      </c>
      <c r="P509" s="1">
        <v>30</v>
      </c>
    </row>
    <row r="510" spans="1:16" ht="12.75">
      <c r="A510" t="s">
        <v>229</v>
      </c>
      <c r="B510" t="s">
        <v>1135</v>
      </c>
      <c r="C510" t="s">
        <v>1383</v>
      </c>
      <c r="D510" t="s">
        <v>1448</v>
      </c>
      <c r="E510" t="s">
        <v>1449</v>
      </c>
      <c r="F510" t="s">
        <v>1449</v>
      </c>
      <c r="G510" t="s">
        <v>1450</v>
      </c>
      <c r="H510" s="56">
        <v>0</v>
      </c>
      <c r="I510" s="56">
        <v>74766.67</v>
      </c>
      <c r="J510" s="56">
        <v>53244.14</v>
      </c>
      <c r="K510" s="56">
        <v>21522.53</v>
      </c>
      <c r="L510" s="56">
        <v>81.73</v>
      </c>
      <c r="M510" s="56">
        <v>418262.65</v>
      </c>
      <c r="N510" s="56">
        <v>418263.71</v>
      </c>
      <c r="O510" s="56">
        <v>80.67</v>
      </c>
      <c r="P510" s="1">
        <v>30</v>
      </c>
    </row>
    <row r="511" spans="1:16" ht="12.75">
      <c r="A511" t="s">
        <v>229</v>
      </c>
      <c r="B511" t="s">
        <v>1135</v>
      </c>
      <c r="C511" t="s">
        <v>1383</v>
      </c>
      <c r="D511" t="s">
        <v>1451</v>
      </c>
      <c r="E511" t="s">
        <v>1452</v>
      </c>
      <c r="F511" t="s">
        <v>1452</v>
      </c>
      <c r="G511" t="s">
        <v>1453</v>
      </c>
      <c r="H511" s="56">
        <v>0</v>
      </c>
      <c r="I511" s="56">
        <v>5378254.99</v>
      </c>
      <c r="J511" s="56">
        <v>2245193.04</v>
      </c>
      <c r="K511" s="56">
        <v>3133061.95</v>
      </c>
      <c r="L511" s="56">
        <v>2170660.58</v>
      </c>
      <c r="M511" s="56">
        <v>13036955.28</v>
      </c>
      <c r="N511" s="56">
        <v>12962441.64</v>
      </c>
      <c r="O511" s="56">
        <v>2245174.22</v>
      </c>
      <c r="P511" s="1">
        <v>30</v>
      </c>
    </row>
    <row r="512" spans="1:16" ht="12.75">
      <c r="A512" t="s">
        <v>235</v>
      </c>
      <c r="B512" t="s">
        <v>1135</v>
      </c>
      <c r="C512" t="s">
        <v>1383</v>
      </c>
      <c r="D512" t="s">
        <v>1451</v>
      </c>
      <c r="E512" t="s">
        <v>1454</v>
      </c>
      <c r="F512" t="s">
        <v>1454</v>
      </c>
      <c r="G512" t="s">
        <v>1455</v>
      </c>
      <c r="H512" s="56">
        <v>0</v>
      </c>
      <c r="I512" s="56">
        <v>4740282.57</v>
      </c>
      <c r="J512" s="56">
        <v>4740282.57</v>
      </c>
      <c r="K512" s="56">
        <v>0</v>
      </c>
      <c r="L512" s="56">
        <v>0</v>
      </c>
      <c r="M512" s="56">
        <v>6058877</v>
      </c>
      <c r="N512" s="56">
        <v>6058877</v>
      </c>
      <c r="O512" s="56">
        <v>0</v>
      </c>
      <c r="P512" s="1">
        <v>30</v>
      </c>
    </row>
    <row r="513" spans="1:16" ht="12.75">
      <c r="A513" t="s">
        <v>229</v>
      </c>
      <c r="B513" t="s">
        <v>1135</v>
      </c>
      <c r="C513" t="s">
        <v>1383</v>
      </c>
      <c r="D513" t="s">
        <v>1451</v>
      </c>
      <c r="E513" t="s">
        <v>1456</v>
      </c>
      <c r="F513" t="s">
        <v>1457</v>
      </c>
      <c r="G513" t="s">
        <v>1458</v>
      </c>
      <c r="H513" s="56">
        <v>0</v>
      </c>
      <c r="I513" s="56">
        <v>124002.96</v>
      </c>
      <c r="J513" s="56">
        <v>43625.93</v>
      </c>
      <c r="K513" s="56">
        <v>80377.03</v>
      </c>
      <c r="L513" s="56">
        <v>2249.1</v>
      </c>
      <c r="M513" s="56">
        <v>0</v>
      </c>
      <c r="N513" s="56">
        <v>2249.1</v>
      </c>
      <c r="O513" s="56">
        <v>0</v>
      </c>
      <c r="P513" s="1">
        <v>30</v>
      </c>
    </row>
    <row r="514" spans="1:16" ht="12.75">
      <c r="A514" t="s">
        <v>229</v>
      </c>
      <c r="B514" t="s">
        <v>1135</v>
      </c>
      <c r="C514" t="s">
        <v>1383</v>
      </c>
      <c r="D514" t="s">
        <v>1451</v>
      </c>
      <c r="E514" t="s">
        <v>1456</v>
      </c>
      <c r="F514" t="s">
        <v>1459</v>
      </c>
      <c r="G514" t="s">
        <v>1460</v>
      </c>
      <c r="H514" s="56">
        <v>0</v>
      </c>
      <c r="I514" s="56">
        <v>0</v>
      </c>
      <c r="J514" s="56">
        <v>7828.71</v>
      </c>
      <c r="K514" s="56">
        <v>-7828.71</v>
      </c>
      <c r="L514" s="56">
        <v>0</v>
      </c>
      <c r="M514" s="56">
        <v>166742.41</v>
      </c>
      <c r="N514" s="56">
        <v>158913.7</v>
      </c>
      <c r="O514" s="56">
        <v>7828.71</v>
      </c>
      <c r="P514" s="1">
        <v>30</v>
      </c>
    </row>
    <row r="515" spans="1:16" ht="12.75">
      <c r="A515" t="s">
        <v>229</v>
      </c>
      <c r="B515" t="s">
        <v>1135</v>
      </c>
      <c r="C515" t="s">
        <v>1383</v>
      </c>
      <c r="D515" t="s">
        <v>1451</v>
      </c>
      <c r="E515" t="s">
        <v>1461</v>
      </c>
      <c r="F515" t="s">
        <v>1462</v>
      </c>
      <c r="G515" t="s">
        <v>1463</v>
      </c>
      <c r="H515" s="56">
        <v>0</v>
      </c>
      <c r="I515" s="56">
        <v>295070.27</v>
      </c>
      <c r="J515" s="56">
        <v>295070.27</v>
      </c>
      <c r="K515" s="56">
        <v>0</v>
      </c>
      <c r="L515" s="56">
        <v>0</v>
      </c>
      <c r="M515" s="56">
        <v>1161259.96</v>
      </c>
      <c r="N515" s="56">
        <v>1161259.96</v>
      </c>
      <c r="O515" s="56">
        <v>0</v>
      </c>
      <c r="P515" s="1">
        <v>30</v>
      </c>
    </row>
    <row r="516" spans="1:16" ht="12.75">
      <c r="A516" t="s">
        <v>229</v>
      </c>
      <c r="B516" t="s">
        <v>1135</v>
      </c>
      <c r="C516" t="s">
        <v>1383</v>
      </c>
      <c r="D516" t="s">
        <v>1451</v>
      </c>
      <c r="E516" t="s">
        <v>1464</v>
      </c>
      <c r="F516" t="s">
        <v>1465</v>
      </c>
      <c r="G516" t="s">
        <v>1466</v>
      </c>
      <c r="H516" s="56">
        <v>0</v>
      </c>
      <c r="I516" s="56">
        <v>350.65</v>
      </c>
      <c r="J516" s="56">
        <v>350.65</v>
      </c>
      <c r="K516" s="56">
        <v>0</v>
      </c>
      <c r="L516" s="56">
        <v>0</v>
      </c>
      <c r="M516" s="56">
        <v>318.27</v>
      </c>
      <c r="N516" s="56">
        <v>318.27</v>
      </c>
      <c r="O516" s="56">
        <v>0</v>
      </c>
      <c r="P516" s="1">
        <v>30</v>
      </c>
    </row>
    <row r="517" spans="1:16" ht="12.75">
      <c r="A517" t="s">
        <v>229</v>
      </c>
      <c r="B517" t="s">
        <v>1135</v>
      </c>
      <c r="C517" t="s">
        <v>1383</v>
      </c>
      <c r="D517" t="s">
        <v>1451</v>
      </c>
      <c r="E517" t="s">
        <v>1464</v>
      </c>
      <c r="F517" t="s">
        <v>1467</v>
      </c>
      <c r="G517" t="s">
        <v>1468</v>
      </c>
      <c r="H517" s="56">
        <v>0</v>
      </c>
      <c r="I517" s="56">
        <v>0</v>
      </c>
      <c r="J517" s="56">
        <v>0</v>
      </c>
      <c r="K517" s="56">
        <v>0</v>
      </c>
      <c r="L517" s="56">
        <v>0</v>
      </c>
      <c r="M517" s="56">
        <v>0</v>
      </c>
      <c r="N517" s="56">
        <v>0</v>
      </c>
      <c r="O517" s="56">
        <v>0</v>
      </c>
      <c r="P517" s="1">
        <v>30</v>
      </c>
    </row>
    <row r="518" spans="1:16" ht="12.75">
      <c r="A518" t="s">
        <v>229</v>
      </c>
      <c r="B518" t="s">
        <v>1135</v>
      </c>
      <c r="C518" t="s">
        <v>1383</v>
      </c>
      <c r="D518" t="s">
        <v>1451</v>
      </c>
      <c r="E518" t="s">
        <v>1464</v>
      </c>
      <c r="F518" t="s">
        <v>1469</v>
      </c>
      <c r="G518" t="s">
        <v>1470</v>
      </c>
      <c r="H518" s="56">
        <v>0</v>
      </c>
      <c r="I518" s="56">
        <v>120.44</v>
      </c>
      <c r="J518" s="56">
        <v>120.44</v>
      </c>
      <c r="K518" s="56">
        <v>0</v>
      </c>
      <c r="L518" s="56">
        <v>0</v>
      </c>
      <c r="M518" s="56">
        <v>555.69</v>
      </c>
      <c r="N518" s="56">
        <v>555.69</v>
      </c>
      <c r="O518" s="56">
        <v>0</v>
      </c>
      <c r="P518" s="1">
        <v>30</v>
      </c>
    </row>
    <row r="519" spans="1:16" ht="12.75">
      <c r="A519" t="s">
        <v>229</v>
      </c>
      <c r="B519" t="s">
        <v>1135</v>
      </c>
      <c r="C519" t="s">
        <v>1383</v>
      </c>
      <c r="D519" t="s">
        <v>1451</v>
      </c>
      <c r="E519" t="s">
        <v>1464</v>
      </c>
      <c r="F519" t="s">
        <v>1471</v>
      </c>
      <c r="G519" t="s">
        <v>1472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1">
        <v>30</v>
      </c>
    </row>
    <row r="520" spans="1:16" ht="12.75">
      <c r="A520" t="s">
        <v>229</v>
      </c>
      <c r="B520" t="s">
        <v>1135</v>
      </c>
      <c r="C520" t="s">
        <v>1383</v>
      </c>
      <c r="D520" t="s">
        <v>1451</v>
      </c>
      <c r="E520" t="s">
        <v>1464</v>
      </c>
      <c r="F520" t="s">
        <v>1473</v>
      </c>
      <c r="G520" t="s">
        <v>1474</v>
      </c>
      <c r="H520" s="56">
        <v>0</v>
      </c>
      <c r="I520" s="56">
        <v>743741.44</v>
      </c>
      <c r="J520" s="56">
        <v>743741.44</v>
      </c>
      <c r="K520" s="56">
        <v>0</v>
      </c>
      <c r="L520" s="56">
        <v>0</v>
      </c>
      <c r="M520" s="56">
        <v>2356082.78</v>
      </c>
      <c r="N520" s="56">
        <v>2356082.78</v>
      </c>
      <c r="O520" s="56">
        <v>0</v>
      </c>
      <c r="P520" s="1">
        <v>30</v>
      </c>
    </row>
    <row r="521" spans="1:16" ht="12.75">
      <c r="A521" t="s">
        <v>235</v>
      </c>
      <c r="B521" t="s">
        <v>1135</v>
      </c>
      <c r="C521" t="s">
        <v>1383</v>
      </c>
      <c r="D521" t="s">
        <v>1475</v>
      </c>
      <c r="E521" t="s">
        <v>1476</v>
      </c>
      <c r="F521" t="s">
        <v>1476</v>
      </c>
      <c r="G521" t="s">
        <v>1477</v>
      </c>
      <c r="H521" s="56">
        <v>0</v>
      </c>
      <c r="I521" s="56">
        <v>53244.14</v>
      </c>
      <c r="J521" s="56">
        <v>74766.67</v>
      </c>
      <c r="K521" s="56">
        <v>-21522.53</v>
      </c>
      <c r="L521" s="56">
        <v>-81.73</v>
      </c>
      <c r="M521" s="56">
        <v>418263.71</v>
      </c>
      <c r="N521" s="56">
        <v>418262.65</v>
      </c>
      <c r="O521" s="56">
        <v>-80.67</v>
      </c>
      <c r="P521" s="1">
        <v>65</v>
      </c>
    </row>
    <row r="522" spans="1:16" ht="12.75">
      <c r="A522" t="s">
        <v>229</v>
      </c>
      <c r="B522" t="s">
        <v>1135</v>
      </c>
      <c r="C522" t="s">
        <v>1383</v>
      </c>
      <c r="D522" t="s">
        <v>1478</v>
      </c>
      <c r="E522" t="s">
        <v>1479</v>
      </c>
      <c r="F522" t="s">
        <v>1479</v>
      </c>
      <c r="G522" t="s">
        <v>1480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1">
        <v>30</v>
      </c>
    </row>
    <row r="523" spans="1:16" ht="12.75">
      <c r="A523" t="s">
        <v>229</v>
      </c>
      <c r="B523" t="s">
        <v>1135</v>
      </c>
      <c r="C523" t="s">
        <v>1481</v>
      </c>
      <c r="D523" t="s">
        <v>1482</v>
      </c>
      <c r="E523" t="s">
        <v>1483</v>
      </c>
      <c r="F523" t="s">
        <v>1483</v>
      </c>
      <c r="G523" t="s">
        <v>1484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1">
        <v>29</v>
      </c>
    </row>
    <row r="524" spans="1:16" ht="12.75">
      <c r="A524" t="s">
        <v>229</v>
      </c>
      <c r="B524" t="s">
        <v>1135</v>
      </c>
      <c r="C524" t="s">
        <v>1481</v>
      </c>
      <c r="D524" t="s">
        <v>1482</v>
      </c>
      <c r="E524" t="s">
        <v>1485</v>
      </c>
      <c r="F524" t="s">
        <v>1485</v>
      </c>
      <c r="G524" t="s">
        <v>1486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1">
        <v>29</v>
      </c>
    </row>
    <row r="525" spans="1:16" ht="12.75">
      <c r="A525" t="s">
        <v>229</v>
      </c>
      <c r="B525" t="s">
        <v>1135</v>
      </c>
      <c r="C525" t="s">
        <v>1481</v>
      </c>
      <c r="D525" t="s">
        <v>1487</v>
      </c>
      <c r="E525" t="s">
        <v>1488</v>
      </c>
      <c r="F525" t="s">
        <v>1488</v>
      </c>
      <c r="G525" t="s">
        <v>1489</v>
      </c>
      <c r="H525" s="56">
        <v>0</v>
      </c>
      <c r="I525" s="56">
        <v>8829.48</v>
      </c>
      <c r="J525" s="56">
        <v>6158.01</v>
      </c>
      <c r="K525" s="56">
        <v>2671.47</v>
      </c>
      <c r="L525" s="56">
        <v>31468.58</v>
      </c>
      <c r="M525" s="56">
        <v>6158.01</v>
      </c>
      <c r="N525" s="56">
        <v>31468.58</v>
      </c>
      <c r="O525" s="56">
        <v>6158.01</v>
      </c>
      <c r="P525" s="1">
        <v>29</v>
      </c>
    </row>
    <row r="526" spans="1:16" ht="12.75">
      <c r="A526" t="s">
        <v>235</v>
      </c>
      <c r="B526" t="s">
        <v>1135</v>
      </c>
      <c r="C526" t="s">
        <v>1481</v>
      </c>
      <c r="D526" t="s">
        <v>1490</v>
      </c>
      <c r="E526" t="s">
        <v>1491</v>
      </c>
      <c r="F526" t="s">
        <v>1491</v>
      </c>
      <c r="G526" t="s">
        <v>1492</v>
      </c>
      <c r="H526" s="56">
        <v>0</v>
      </c>
      <c r="I526" s="56">
        <v>10477.85</v>
      </c>
      <c r="J526" s="56">
        <v>10477.85</v>
      </c>
      <c r="K526" s="56">
        <v>0</v>
      </c>
      <c r="L526" s="56">
        <v>0</v>
      </c>
      <c r="M526" s="56">
        <v>95947.48</v>
      </c>
      <c r="N526" s="56">
        <v>95947.48</v>
      </c>
      <c r="O526" s="56">
        <v>0</v>
      </c>
      <c r="P526" s="1">
        <v>64</v>
      </c>
    </row>
    <row r="527" spans="1:16" ht="12.75">
      <c r="A527" t="s">
        <v>235</v>
      </c>
      <c r="B527" t="s">
        <v>1135</v>
      </c>
      <c r="C527" t="s">
        <v>1481</v>
      </c>
      <c r="D527" t="s">
        <v>1490</v>
      </c>
      <c r="E527" t="s">
        <v>1493</v>
      </c>
      <c r="F527" t="s">
        <v>1494</v>
      </c>
      <c r="G527" t="s">
        <v>1495</v>
      </c>
      <c r="H527" s="56">
        <v>0</v>
      </c>
      <c r="I527" s="56">
        <v>157984.64</v>
      </c>
      <c r="J527" s="56">
        <v>141302.39</v>
      </c>
      <c r="K527" s="56">
        <v>16682.25</v>
      </c>
      <c r="L527" s="56">
        <v>-46473.43</v>
      </c>
      <c r="M527" s="56">
        <v>448443.56</v>
      </c>
      <c r="N527" s="56">
        <v>450023.22</v>
      </c>
      <c r="O527" s="56">
        <v>-48053.09</v>
      </c>
      <c r="P527" s="1">
        <v>64</v>
      </c>
    </row>
    <row r="528" spans="1:16" ht="12.75">
      <c r="A528" t="s">
        <v>235</v>
      </c>
      <c r="B528" t="s">
        <v>1135</v>
      </c>
      <c r="C528" t="s">
        <v>1481</v>
      </c>
      <c r="D528" t="s">
        <v>1490</v>
      </c>
      <c r="E528" t="s">
        <v>1493</v>
      </c>
      <c r="F528" t="s">
        <v>1496</v>
      </c>
      <c r="G528" t="s">
        <v>1497</v>
      </c>
      <c r="H528" s="56">
        <v>0</v>
      </c>
      <c r="I528" s="56">
        <v>4844290.65</v>
      </c>
      <c r="J528" s="56">
        <v>3602128.45</v>
      </c>
      <c r="K528" s="56">
        <v>1242162.2</v>
      </c>
      <c r="L528" s="56">
        <v>-2350717.96</v>
      </c>
      <c r="M528" s="56">
        <v>16517963.91</v>
      </c>
      <c r="N528" s="56">
        <v>16675708.82</v>
      </c>
      <c r="O528" s="56">
        <v>-2508462.87</v>
      </c>
      <c r="P528" s="1">
        <v>64</v>
      </c>
    </row>
    <row r="529" spans="1:16" ht="12.75">
      <c r="A529" t="s">
        <v>235</v>
      </c>
      <c r="B529" t="s">
        <v>1135</v>
      </c>
      <c r="C529" t="s">
        <v>1481</v>
      </c>
      <c r="D529" t="s">
        <v>1490</v>
      </c>
      <c r="E529" t="s">
        <v>1493</v>
      </c>
      <c r="F529" t="s">
        <v>1498</v>
      </c>
      <c r="G529" t="s">
        <v>1499</v>
      </c>
      <c r="H529" s="56">
        <v>0</v>
      </c>
      <c r="I529" s="56">
        <v>519</v>
      </c>
      <c r="J529" s="56">
        <v>538.64</v>
      </c>
      <c r="K529" s="56">
        <v>-19.64</v>
      </c>
      <c r="L529" s="56">
        <v>-332.17</v>
      </c>
      <c r="M529" s="56">
        <v>2904.11</v>
      </c>
      <c r="N529" s="56">
        <v>2757.95</v>
      </c>
      <c r="O529" s="56">
        <v>-186.01</v>
      </c>
      <c r="P529" s="1">
        <v>64</v>
      </c>
    </row>
    <row r="530" spans="1:16" ht="12.75">
      <c r="A530" t="s">
        <v>235</v>
      </c>
      <c r="B530" t="s">
        <v>1135</v>
      </c>
      <c r="C530" t="s">
        <v>1481</v>
      </c>
      <c r="D530" t="s">
        <v>1490</v>
      </c>
      <c r="E530" t="s">
        <v>1493</v>
      </c>
      <c r="F530" t="s">
        <v>1500</v>
      </c>
      <c r="G530" t="s">
        <v>1501</v>
      </c>
      <c r="H530" s="56">
        <v>0</v>
      </c>
      <c r="I530" s="56">
        <v>1400.68</v>
      </c>
      <c r="J530" s="56">
        <v>2801.36</v>
      </c>
      <c r="K530" s="56">
        <v>-1400.68</v>
      </c>
      <c r="L530" s="56">
        <v>0</v>
      </c>
      <c r="M530" s="56">
        <v>0</v>
      </c>
      <c r="N530" s="56">
        <v>0</v>
      </c>
      <c r="O530" s="56">
        <v>0</v>
      </c>
      <c r="P530" s="1">
        <v>64</v>
      </c>
    </row>
    <row r="531" spans="1:16" ht="12.75">
      <c r="A531" t="s">
        <v>235</v>
      </c>
      <c r="B531" t="s">
        <v>1135</v>
      </c>
      <c r="C531" t="s">
        <v>1481</v>
      </c>
      <c r="D531" t="s">
        <v>1490</v>
      </c>
      <c r="E531" t="s">
        <v>1493</v>
      </c>
      <c r="F531" t="s">
        <v>1502</v>
      </c>
      <c r="G531" t="s">
        <v>1503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1">
        <v>64</v>
      </c>
    </row>
    <row r="532" spans="1:16" ht="12.75">
      <c r="A532" t="s">
        <v>235</v>
      </c>
      <c r="B532" t="s">
        <v>1135</v>
      </c>
      <c r="C532" t="s">
        <v>1481</v>
      </c>
      <c r="D532" t="s">
        <v>1490</v>
      </c>
      <c r="E532" t="s">
        <v>1493</v>
      </c>
      <c r="F532" t="s">
        <v>1504</v>
      </c>
      <c r="G532" t="s">
        <v>1505</v>
      </c>
      <c r="H532" s="56">
        <v>0</v>
      </c>
      <c r="I532" s="56">
        <v>0</v>
      </c>
      <c r="J532" s="56">
        <v>0</v>
      </c>
      <c r="K532" s="56">
        <v>0</v>
      </c>
      <c r="L532" s="56">
        <v>0</v>
      </c>
      <c r="M532" s="56">
        <v>0</v>
      </c>
      <c r="N532" s="56">
        <v>0</v>
      </c>
      <c r="O532" s="56">
        <v>0</v>
      </c>
      <c r="P532" s="1">
        <v>64</v>
      </c>
    </row>
    <row r="533" spans="1:16" ht="12.75">
      <c r="A533" t="s">
        <v>235</v>
      </c>
      <c r="B533" t="s">
        <v>1135</v>
      </c>
      <c r="C533" t="s">
        <v>1481</v>
      </c>
      <c r="D533" t="s">
        <v>1490</v>
      </c>
      <c r="E533" t="s">
        <v>1493</v>
      </c>
      <c r="F533" t="s">
        <v>1506</v>
      </c>
      <c r="G533" t="s">
        <v>1507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1">
        <v>64</v>
      </c>
    </row>
    <row r="534" spans="1:16" ht="12.75">
      <c r="A534" t="s">
        <v>235</v>
      </c>
      <c r="B534" t="s">
        <v>1135</v>
      </c>
      <c r="C534" t="s">
        <v>1481</v>
      </c>
      <c r="D534" t="s">
        <v>1490</v>
      </c>
      <c r="E534" t="s">
        <v>1493</v>
      </c>
      <c r="F534" t="s">
        <v>1508</v>
      </c>
      <c r="G534" t="s">
        <v>1509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1">
        <v>64</v>
      </c>
    </row>
    <row r="535" spans="1:16" ht="12.75">
      <c r="A535" t="s">
        <v>235</v>
      </c>
      <c r="B535" t="s">
        <v>1135</v>
      </c>
      <c r="C535" t="s">
        <v>1481</v>
      </c>
      <c r="D535" t="s">
        <v>1490</v>
      </c>
      <c r="E535" t="s">
        <v>1493</v>
      </c>
      <c r="F535" t="s">
        <v>1510</v>
      </c>
      <c r="G535" t="s">
        <v>1511</v>
      </c>
      <c r="H535" s="56">
        <v>0</v>
      </c>
      <c r="I535" s="56">
        <v>128.4</v>
      </c>
      <c r="J535" s="56">
        <v>0</v>
      </c>
      <c r="K535" s="56">
        <v>128.4</v>
      </c>
      <c r="L535" s="56">
        <v>-4784.34</v>
      </c>
      <c r="M535" s="56">
        <v>6399.34</v>
      </c>
      <c r="N535" s="56">
        <v>1743.4</v>
      </c>
      <c r="O535" s="56">
        <v>-128.4</v>
      </c>
      <c r="P535" s="1">
        <v>64</v>
      </c>
    </row>
    <row r="536" spans="1:16" ht="12.75">
      <c r="A536" t="s">
        <v>235</v>
      </c>
      <c r="B536" t="s">
        <v>1135</v>
      </c>
      <c r="C536" t="s">
        <v>1481</v>
      </c>
      <c r="D536" t="s">
        <v>1490</v>
      </c>
      <c r="E536" t="s">
        <v>1493</v>
      </c>
      <c r="F536" t="s">
        <v>1512</v>
      </c>
      <c r="G536" t="s">
        <v>1513</v>
      </c>
      <c r="H536" s="56">
        <v>0</v>
      </c>
      <c r="I536" s="56">
        <v>6221.91</v>
      </c>
      <c r="J536" s="56">
        <v>7565.84</v>
      </c>
      <c r="K536" s="56">
        <v>-1343.93</v>
      </c>
      <c r="L536" s="56">
        <v>-2297.88</v>
      </c>
      <c r="M536" s="56">
        <v>31839.9</v>
      </c>
      <c r="N536" s="56">
        <v>30049.77</v>
      </c>
      <c r="O536" s="56">
        <v>-507.75</v>
      </c>
      <c r="P536" s="1">
        <v>64</v>
      </c>
    </row>
    <row r="537" spans="1:16" ht="12.75">
      <c r="A537" t="s">
        <v>235</v>
      </c>
      <c r="B537" t="s">
        <v>1135</v>
      </c>
      <c r="C537" t="s">
        <v>1481</v>
      </c>
      <c r="D537" t="s">
        <v>1490</v>
      </c>
      <c r="E537" t="s">
        <v>1493</v>
      </c>
      <c r="F537" t="s">
        <v>1514</v>
      </c>
      <c r="G537" t="s">
        <v>1515</v>
      </c>
      <c r="H537" s="56">
        <v>0</v>
      </c>
      <c r="I537" s="56">
        <v>5436.9</v>
      </c>
      <c r="J537" s="56">
        <v>0</v>
      </c>
      <c r="K537" s="56">
        <v>5436.9</v>
      </c>
      <c r="L537" s="56">
        <v>-2925</v>
      </c>
      <c r="M537" s="56">
        <v>22302</v>
      </c>
      <c r="N537" s="56">
        <v>23877</v>
      </c>
      <c r="O537" s="56">
        <v>-4500</v>
      </c>
      <c r="P537" s="1">
        <v>64</v>
      </c>
    </row>
    <row r="538" spans="1:16" ht="12.75">
      <c r="A538" t="s">
        <v>235</v>
      </c>
      <c r="B538" t="s">
        <v>1135</v>
      </c>
      <c r="C538" t="s">
        <v>1481</v>
      </c>
      <c r="D538" t="s">
        <v>1490</v>
      </c>
      <c r="E538" t="s">
        <v>1493</v>
      </c>
      <c r="F538" t="s">
        <v>1516</v>
      </c>
      <c r="G538" t="s">
        <v>1517</v>
      </c>
      <c r="H538" s="56">
        <v>0</v>
      </c>
      <c r="I538" s="56">
        <v>0</v>
      </c>
      <c r="J538" s="56">
        <v>0</v>
      </c>
      <c r="K538" s="56">
        <v>0</v>
      </c>
      <c r="L538" s="56">
        <v>0</v>
      </c>
      <c r="M538" s="56">
        <v>0</v>
      </c>
      <c r="N538" s="56">
        <v>0</v>
      </c>
      <c r="O538" s="56">
        <v>0</v>
      </c>
      <c r="P538" s="1">
        <v>64</v>
      </c>
    </row>
    <row r="539" spans="1:16" ht="12.75">
      <c r="A539" t="s">
        <v>235</v>
      </c>
      <c r="B539" t="s">
        <v>1135</v>
      </c>
      <c r="C539" t="s">
        <v>1481</v>
      </c>
      <c r="D539" t="s">
        <v>1490</v>
      </c>
      <c r="E539" t="s">
        <v>1493</v>
      </c>
      <c r="F539" t="s">
        <v>1518</v>
      </c>
      <c r="G539" t="s">
        <v>1519</v>
      </c>
      <c r="H539" s="56">
        <v>0</v>
      </c>
      <c r="I539" s="56">
        <v>4714.87</v>
      </c>
      <c r="J539" s="56">
        <v>2271.9</v>
      </c>
      <c r="K539" s="56">
        <v>2442.97</v>
      </c>
      <c r="L539" s="56">
        <v>-3645.9</v>
      </c>
      <c r="M539" s="56">
        <v>14329.87</v>
      </c>
      <c r="N539" s="56">
        <v>13126.94</v>
      </c>
      <c r="O539" s="56">
        <v>-2442.97</v>
      </c>
      <c r="P539" s="1">
        <v>64</v>
      </c>
    </row>
    <row r="540" spans="1:16" ht="12.75">
      <c r="A540" t="s">
        <v>235</v>
      </c>
      <c r="B540" t="s">
        <v>1135</v>
      </c>
      <c r="C540" t="s">
        <v>1481</v>
      </c>
      <c r="D540" t="s">
        <v>1490</v>
      </c>
      <c r="E540" t="s">
        <v>1493</v>
      </c>
      <c r="F540" t="s">
        <v>1520</v>
      </c>
      <c r="G540" t="s">
        <v>1521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1">
        <v>64</v>
      </c>
    </row>
    <row r="541" spans="1:16" ht="12.75">
      <c r="A541" t="s">
        <v>235</v>
      </c>
      <c r="B541" t="s">
        <v>1135</v>
      </c>
      <c r="C541" t="s">
        <v>1481</v>
      </c>
      <c r="D541" t="s">
        <v>1490</v>
      </c>
      <c r="E541" t="s">
        <v>1493</v>
      </c>
      <c r="F541" t="s">
        <v>1522</v>
      </c>
      <c r="G541" t="s">
        <v>1523</v>
      </c>
      <c r="H541" s="56">
        <v>0</v>
      </c>
      <c r="I541" s="56">
        <v>892.89</v>
      </c>
      <c r="J541" s="56">
        <v>0</v>
      </c>
      <c r="K541" s="56">
        <v>892.89</v>
      </c>
      <c r="L541" s="56">
        <v>-1747.44</v>
      </c>
      <c r="M541" s="56">
        <v>12557.87</v>
      </c>
      <c r="N541" s="56">
        <v>11703.32</v>
      </c>
      <c r="O541" s="56">
        <v>-892.89</v>
      </c>
      <c r="P541" s="1">
        <v>64</v>
      </c>
    </row>
    <row r="542" spans="1:16" ht="12.75">
      <c r="A542" t="s">
        <v>235</v>
      </c>
      <c r="B542" t="s">
        <v>1135</v>
      </c>
      <c r="C542" t="s">
        <v>1481</v>
      </c>
      <c r="D542" t="s">
        <v>1490</v>
      </c>
      <c r="E542" t="s">
        <v>1493</v>
      </c>
      <c r="F542" t="s">
        <v>1524</v>
      </c>
      <c r="G542" t="s">
        <v>1525</v>
      </c>
      <c r="H542" s="56">
        <v>0</v>
      </c>
      <c r="I542" s="56">
        <v>0</v>
      </c>
      <c r="J542" s="56">
        <v>0</v>
      </c>
      <c r="K542" s="56">
        <v>0</v>
      </c>
      <c r="L542" s="56">
        <v>0</v>
      </c>
      <c r="M542" s="56">
        <v>0</v>
      </c>
      <c r="N542" s="56">
        <v>0</v>
      </c>
      <c r="O542" s="56">
        <v>0</v>
      </c>
      <c r="P542" s="1">
        <v>64</v>
      </c>
    </row>
    <row r="543" spans="1:16" ht="12.75">
      <c r="A543" t="s">
        <v>235</v>
      </c>
      <c r="B543" t="s">
        <v>1135</v>
      </c>
      <c r="C543" t="s">
        <v>1481</v>
      </c>
      <c r="D543" t="s">
        <v>1526</v>
      </c>
      <c r="E543" t="s">
        <v>1527</v>
      </c>
      <c r="F543" t="s">
        <v>1527</v>
      </c>
      <c r="G543" t="s">
        <v>1528</v>
      </c>
      <c r="H543" s="56">
        <v>0</v>
      </c>
      <c r="I543" s="56">
        <v>6610918.32</v>
      </c>
      <c r="J543" s="56">
        <v>6573442.84</v>
      </c>
      <c r="K543" s="56">
        <v>37475.48</v>
      </c>
      <c r="L543" s="56">
        <v>-2118103.94</v>
      </c>
      <c r="M543" s="56">
        <v>25408656.92</v>
      </c>
      <c r="N543" s="56">
        <v>25554897.240000002</v>
      </c>
      <c r="O543" s="56">
        <v>-2264344.26</v>
      </c>
      <c r="P543" s="1">
        <v>64</v>
      </c>
    </row>
    <row r="544" spans="1:16" ht="12.75">
      <c r="A544" t="s">
        <v>235</v>
      </c>
      <c r="B544" t="s">
        <v>1135</v>
      </c>
      <c r="C544" t="s">
        <v>1481</v>
      </c>
      <c r="D544" t="s">
        <v>1526</v>
      </c>
      <c r="E544" t="s">
        <v>1529</v>
      </c>
      <c r="F544" t="s">
        <v>1529</v>
      </c>
      <c r="G544" t="s">
        <v>1530</v>
      </c>
      <c r="H544" s="56">
        <v>0</v>
      </c>
      <c r="I544" s="56">
        <v>891518.75</v>
      </c>
      <c r="J544" s="56">
        <v>673291</v>
      </c>
      <c r="K544" s="56">
        <v>218227.75</v>
      </c>
      <c r="L544" s="56">
        <v>-438416.48</v>
      </c>
      <c r="M544" s="56">
        <v>3115154.64</v>
      </c>
      <c r="N544" s="56">
        <v>3120825.5</v>
      </c>
      <c r="O544" s="56">
        <v>-444087.34</v>
      </c>
      <c r="P544" s="1">
        <v>64</v>
      </c>
    </row>
    <row r="545" spans="1:16" ht="12.75">
      <c r="A545" t="s">
        <v>235</v>
      </c>
      <c r="B545" t="s">
        <v>1135</v>
      </c>
      <c r="C545" t="s">
        <v>1481</v>
      </c>
      <c r="D545" t="s">
        <v>1526</v>
      </c>
      <c r="E545" t="s">
        <v>1531</v>
      </c>
      <c r="F545" t="s">
        <v>1532</v>
      </c>
      <c r="G545" t="s">
        <v>1533</v>
      </c>
      <c r="H545" s="56">
        <v>0</v>
      </c>
      <c r="I545" s="56">
        <v>54266.65</v>
      </c>
      <c r="J545" s="56">
        <v>41867.64</v>
      </c>
      <c r="K545" s="56">
        <v>12399.01</v>
      </c>
      <c r="L545" s="56">
        <v>-28043.68</v>
      </c>
      <c r="M545" s="56">
        <v>196321.34</v>
      </c>
      <c r="N545" s="56">
        <v>195448.2</v>
      </c>
      <c r="O545" s="56">
        <v>-27170.54</v>
      </c>
      <c r="P545" s="1">
        <v>64</v>
      </c>
    </row>
    <row r="546" spans="1:16" ht="12.75">
      <c r="A546" t="s">
        <v>235</v>
      </c>
      <c r="B546" t="s">
        <v>1135</v>
      </c>
      <c r="C546" t="s">
        <v>1481</v>
      </c>
      <c r="D546" t="s">
        <v>1526</v>
      </c>
      <c r="E546" t="s">
        <v>1531</v>
      </c>
      <c r="F546" t="s">
        <v>1534</v>
      </c>
      <c r="G546" t="s">
        <v>1535</v>
      </c>
      <c r="H546" s="56">
        <v>0</v>
      </c>
      <c r="I546" s="56">
        <v>3708.54</v>
      </c>
      <c r="J546" s="56">
        <v>2576.67</v>
      </c>
      <c r="K546" s="56">
        <v>1131.87</v>
      </c>
      <c r="L546" s="56">
        <v>-1625.85</v>
      </c>
      <c r="M546" s="56">
        <v>13377.38</v>
      </c>
      <c r="N546" s="56">
        <v>13407.52</v>
      </c>
      <c r="O546" s="56">
        <v>-1655.99</v>
      </c>
      <c r="P546" s="1">
        <v>64</v>
      </c>
    </row>
    <row r="547" spans="1:16" ht="12.75">
      <c r="A547" t="s">
        <v>235</v>
      </c>
      <c r="B547" t="s">
        <v>1135</v>
      </c>
      <c r="C547" t="s">
        <v>1481</v>
      </c>
      <c r="D547" t="s">
        <v>1526</v>
      </c>
      <c r="E547" t="s">
        <v>1531</v>
      </c>
      <c r="F547" t="s">
        <v>1536</v>
      </c>
      <c r="G547" t="s">
        <v>1537</v>
      </c>
      <c r="H547" s="56">
        <v>0</v>
      </c>
      <c r="I547" s="56">
        <v>0</v>
      </c>
      <c r="J547" s="56">
        <v>5883.88</v>
      </c>
      <c r="K547" s="56">
        <v>-5883.88</v>
      </c>
      <c r="L547" s="56">
        <v>-3.51</v>
      </c>
      <c r="M547" s="56">
        <v>23024.62</v>
      </c>
      <c r="N547" s="56">
        <v>23021.11</v>
      </c>
      <c r="O547" s="56">
        <v>0</v>
      </c>
      <c r="P547" s="1">
        <v>64</v>
      </c>
    </row>
    <row r="548" spans="1:16" ht="12.75">
      <c r="A548" t="s">
        <v>235</v>
      </c>
      <c r="B548" t="s">
        <v>1135</v>
      </c>
      <c r="C548" t="s">
        <v>1481</v>
      </c>
      <c r="D548" t="s">
        <v>1538</v>
      </c>
      <c r="E548" t="s">
        <v>1539</v>
      </c>
      <c r="F548" t="s">
        <v>1539</v>
      </c>
      <c r="G548" t="s">
        <v>1540</v>
      </c>
      <c r="H548" s="56">
        <v>0</v>
      </c>
      <c r="I548" s="56">
        <v>16843.33</v>
      </c>
      <c r="J548" s="56">
        <v>21084.42</v>
      </c>
      <c r="K548" s="56">
        <v>-4241.09</v>
      </c>
      <c r="L548" s="56">
        <v>-82494.98</v>
      </c>
      <c r="M548" s="56">
        <v>130631.01</v>
      </c>
      <c r="N548" s="56">
        <v>64771.89</v>
      </c>
      <c r="O548" s="56">
        <v>-16635.86</v>
      </c>
      <c r="P548" s="1">
        <v>64</v>
      </c>
    </row>
    <row r="549" spans="1:16" ht="12.75">
      <c r="A549" t="s">
        <v>235</v>
      </c>
      <c r="B549" t="s">
        <v>1135</v>
      </c>
      <c r="C549" t="s">
        <v>1541</v>
      </c>
      <c r="D549" t="s">
        <v>1542</v>
      </c>
      <c r="E549" t="s">
        <v>1543</v>
      </c>
      <c r="F549" t="s">
        <v>1543</v>
      </c>
      <c r="G549" t="s">
        <v>1544</v>
      </c>
      <c r="H549" s="56">
        <v>0</v>
      </c>
      <c r="I549" s="56">
        <v>0</v>
      </c>
      <c r="J549" s="56">
        <v>0</v>
      </c>
      <c r="K549" s="56">
        <v>0</v>
      </c>
      <c r="L549" s="56">
        <v>-972375369.05</v>
      </c>
      <c r="M549" s="56">
        <v>972375369.05</v>
      </c>
      <c r="N549" s="56">
        <v>960157405.24</v>
      </c>
      <c r="O549" s="56">
        <v>-960157405.24</v>
      </c>
      <c r="P549" s="1">
        <v>27</v>
      </c>
    </row>
    <row r="550" spans="1:16" ht="12.75">
      <c r="A550" t="s">
        <v>235</v>
      </c>
      <c r="B550" t="s">
        <v>1135</v>
      </c>
      <c r="C550" t="s">
        <v>1541</v>
      </c>
      <c r="D550" t="s">
        <v>1542</v>
      </c>
      <c r="E550" t="s">
        <v>1545</v>
      </c>
      <c r="F550" t="s">
        <v>1545</v>
      </c>
      <c r="G550" t="s">
        <v>1546</v>
      </c>
      <c r="H550" s="56">
        <v>0</v>
      </c>
      <c r="I550" s="56">
        <v>0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O550" s="56">
        <v>0</v>
      </c>
      <c r="P550" s="1">
        <v>27</v>
      </c>
    </row>
    <row r="551" spans="1:16" ht="12.75">
      <c r="A551" t="s">
        <v>235</v>
      </c>
      <c r="B551" t="s">
        <v>1135</v>
      </c>
      <c r="C551" t="s">
        <v>1541</v>
      </c>
      <c r="D551" t="s">
        <v>1542</v>
      </c>
      <c r="E551" t="s">
        <v>1547</v>
      </c>
      <c r="F551" t="s">
        <v>1547</v>
      </c>
      <c r="G551" t="s">
        <v>1548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1">
        <v>27</v>
      </c>
    </row>
    <row r="552" spans="1:16" ht="12.75">
      <c r="A552" t="s">
        <v>235</v>
      </c>
      <c r="B552" t="s">
        <v>1135</v>
      </c>
      <c r="C552" t="s">
        <v>1541</v>
      </c>
      <c r="D552" t="s">
        <v>1542</v>
      </c>
      <c r="E552" t="s">
        <v>1549</v>
      </c>
      <c r="F552" t="s">
        <v>1549</v>
      </c>
      <c r="G552" t="s">
        <v>1550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1">
        <v>27</v>
      </c>
    </row>
    <row r="553" spans="1:16" ht="12.75">
      <c r="A553" t="s">
        <v>235</v>
      </c>
      <c r="B553" t="s">
        <v>1135</v>
      </c>
      <c r="C553" t="s">
        <v>1541</v>
      </c>
      <c r="D553" t="s">
        <v>1542</v>
      </c>
      <c r="E553" t="s">
        <v>1551</v>
      </c>
      <c r="F553" t="s">
        <v>1551</v>
      </c>
      <c r="G553" t="s">
        <v>1552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1">
        <v>27</v>
      </c>
    </row>
    <row r="554" spans="1:16" ht="12.75">
      <c r="A554" t="s">
        <v>235</v>
      </c>
      <c r="B554" t="s">
        <v>1135</v>
      </c>
      <c r="C554" t="s">
        <v>1541</v>
      </c>
      <c r="D554" t="s">
        <v>1542</v>
      </c>
      <c r="E554" t="s">
        <v>1553</v>
      </c>
      <c r="F554" t="s">
        <v>1553</v>
      </c>
      <c r="G554" t="s">
        <v>1554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1">
        <v>27</v>
      </c>
    </row>
    <row r="555" spans="1:16" ht="12.75">
      <c r="A555" t="s">
        <v>235</v>
      </c>
      <c r="B555" t="s">
        <v>1555</v>
      </c>
      <c r="C555" t="s">
        <v>1556</v>
      </c>
      <c r="D555" t="s">
        <v>1557</v>
      </c>
      <c r="E555" t="s">
        <v>1558</v>
      </c>
      <c r="F555" t="s">
        <v>1559</v>
      </c>
      <c r="G555" t="s">
        <v>1560</v>
      </c>
      <c r="H555" s="56">
        <v>0</v>
      </c>
      <c r="I555" s="56">
        <v>2000000</v>
      </c>
      <c r="J555" s="56">
        <v>0</v>
      </c>
      <c r="K555" s="56">
        <v>2000000</v>
      </c>
      <c r="L555" s="56">
        <v>-2000000</v>
      </c>
      <c r="M555" s="56">
        <v>2000000</v>
      </c>
      <c r="N555" s="56">
        <v>2000000</v>
      </c>
      <c r="O555" s="56">
        <v>-2000000</v>
      </c>
      <c r="P555" s="1">
        <v>57</v>
      </c>
    </row>
    <row r="556" spans="1:16" ht="12.75">
      <c r="A556" t="s">
        <v>235</v>
      </c>
      <c r="B556" t="s">
        <v>1555</v>
      </c>
      <c r="C556" t="s">
        <v>1556</v>
      </c>
      <c r="D556" t="s">
        <v>1557</v>
      </c>
      <c r="E556" t="s">
        <v>1558</v>
      </c>
      <c r="F556" t="s">
        <v>1561</v>
      </c>
      <c r="G556" t="s">
        <v>1562</v>
      </c>
      <c r="H556" s="56">
        <v>0</v>
      </c>
      <c r="I556" s="56">
        <v>0</v>
      </c>
      <c r="J556" s="56">
        <v>0</v>
      </c>
      <c r="K556" s="56">
        <v>0</v>
      </c>
      <c r="L556" s="56">
        <v>-4465000</v>
      </c>
      <c r="M556" s="56">
        <v>4465000</v>
      </c>
      <c r="N556" s="56">
        <v>4465000</v>
      </c>
      <c r="O556" s="56">
        <v>-4465000</v>
      </c>
      <c r="P556" s="1">
        <v>57</v>
      </c>
    </row>
    <row r="557" spans="1:16" ht="12.75">
      <c r="A557" t="s">
        <v>235</v>
      </c>
      <c r="B557" t="s">
        <v>1555</v>
      </c>
      <c r="C557" t="s">
        <v>1556</v>
      </c>
      <c r="D557" t="s">
        <v>1557</v>
      </c>
      <c r="E557" t="s">
        <v>1558</v>
      </c>
      <c r="F557" t="s">
        <v>1563</v>
      </c>
      <c r="G557" t="s">
        <v>1564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1">
        <v>57</v>
      </c>
    </row>
    <row r="558" spans="1:16" ht="12.75">
      <c r="A558" t="s">
        <v>235</v>
      </c>
      <c r="B558" t="s">
        <v>1555</v>
      </c>
      <c r="C558" t="s">
        <v>1556</v>
      </c>
      <c r="D558" t="s">
        <v>1557</v>
      </c>
      <c r="E558" t="s">
        <v>1558</v>
      </c>
      <c r="F558" t="s">
        <v>1565</v>
      </c>
      <c r="G558" t="s">
        <v>1566</v>
      </c>
      <c r="H558" s="56">
        <v>0</v>
      </c>
      <c r="I558" s="56">
        <v>100000</v>
      </c>
      <c r="J558" s="56">
        <v>0</v>
      </c>
      <c r="K558" s="56">
        <v>100000</v>
      </c>
      <c r="L558" s="56">
        <v>-100000</v>
      </c>
      <c r="M558" s="56">
        <v>100000</v>
      </c>
      <c r="N558" s="56">
        <v>100000</v>
      </c>
      <c r="O558" s="56">
        <v>-100000</v>
      </c>
      <c r="P558" s="1">
        <v>57</v>
      </c>
    </row>
    <row r="559" spans="1:16" ht="12.75">
      <c r="A559" t="s">
        <v>235</v>
      </c>
      <c r="B559" t="s">
        <v>1555</v>
      </c>
      <c r="C559" t="s">
        <v>1556</v>
      </c>
      <c r="D559" t="s">
        <v>1557</v>
      </c>
      <c r="E559" t="s">
        <v>1558</v>
      </c>
      <c r="F559" t="s">
        <v>1567</v>
      </c>
      <c r="G559" t="s">
        <v>1568</v>
      </c>
      <c r="H559" s="56">
        <v>0</v>
      </c>
      <c r="I559" s="56">
        <v>2000000</v>
      </c>
      <c r="J559" s="56">
        <v>0</v>
      </c>
      <c r="K559" s="56">
        <v>2000000</v>
      </c>
      <c r="L559" s="56">
        <v>-2000000</v>
      </c>
      <c r="M559" s="56">
        <v>2000000</v>
      </c>
      <c r="N559" s="56">
        <v>2000000</v>
      </c>
      <c r="O559" s="56">
        <v>-2000000</v>
      </c>
      <c r="P559" s="1">
        <v>57</v>
      </c>
    </row>
    <row r="560" spans="1:16" ht="12.75">
      <c r="A560" t="s">
        <v>235</v>
      </c>
      <c r="B560" t="s">
        <v>1555</v>
      </c>
      <c r="C560" t="s">
        <v>1556</v>
      </c>
      <c r="D560" t="s">
        <v>1557</v>
      </c>
      <c r="E560" t="s">
        <v>1558</v>
      </c>
      <c r="F560" t="s">
        <v>1569</v>
      </c>
      <c r="G560" t="s">
        <v>1570</v>
      </c>
      <c r="H560" s="56">
        <v>0</v>
      </c>
      <c r="I560" s="56">
        <v>0</v>
      </c>
      <c r="J560" s="56">
        <v>0</v>
      </c>
      <c r="K560" s="56">
        <v>0</v>
      </c>
      <c r="L560" s="56">
        <v>-4000000</v>
      </c>
      <c r="M560" s="56">
        <v>4000000</v>
      </c>
      <c r="N560" s="56">
        <v>4000000</v>
      </c>
      <c r="O560" s="56">
        <v>-4000000</v>
      </c>
      <c r="P560" s="1">
        <v>57</v>
      </c>
    </row>
    <row r="561" spans="1:16" ht="12.75">
      <c r="A561" t="s">
        <v>235</v>
      </c>
      <c r="B561" t="s">
        <v>1555</v>
      </c>
      <c r="C561" t="s">
        <v>1556</v>
      </c>
      <c r="D561" t="s">
        <v>1557</v>
      </c>
      <c r="E561" t="s">
        <v>1558</v>
      </c>
      <c r="F561" t="s">
        <v>1571</v>
      </c>
      <c r="G561" t="s">
        <v>1572</v>
      </c>
      <c r="H561" s="56">
        <v>0</v>
      </c>
      <c r="I561" s="56">
        <v>0</v>
      </c>
      <c r="J561" s="56">
        <v>0</v>
      </c>
      <c r="K561" s="56">
        <v>0</v>
      </c>
      <c r="L561" s="56">
        <v>-5000000</v>
      </c>
      <c r="M561" s="56">
        <v>5000000</v>
      </c>
      <c r="N561" s="56">
        <v>5000000</v>
      </c>
      <c r="O561" s="56">
        <v>-5000000</v>
      </c>
      <c r="P561" s="1">
        <v>57</v>
      </c>
    </row>
    <row r="562" spans="1:16" ht="12.75">
      <c r="A562" t="s">
        <v>235</v>
      </c>
      <c r="B562" t="s">
        <v>1555</v>
      </c>
      <c r="C562" t="s">
        <v>1556</v>
      </c>
      <c r="D562" t="s">
        <v>1557</v>
      </c>
      <c r="E562" t="s">
        <v>1558</v>
      </c>
      <c r="F562" t="s">
        <v>1573</v>
      </c>
      <c r="G562" t="s">
        <v>1574</v>
      </c>
      <c r="H562" s="56">
        <v>0</v>
      </c>
      <c r="I562" s="56">
        <v>0</v>
      </c>
      <c r="J562" s="56">
        <v>0</v>
      </c>
      <c r="K562" s="56">
        <v>0</v>
      </c>
      <c r="L562" s="56">
        <v>0</v>
      </c>
      <c r="M562" s="56">
        <v>0</v>
      </c>
      <c r="N562" s="56">
        <v>1500000</v>
      </c>
      <c r="O562" s="56">
        <v>-1500000</v>
      </c>
      <c r="P562" s="1">
        <v>57</v>
      </c>
    </row>
    <row r="563" spans="1:16" ht="12.75">
      <c r="A563" t="s">
        <v>235</v>
      </c>
      <c r="B563" t="s">
        <v>1555</v>
      </c>
      <c r="C563" t="s">
        <v>1556</v>
      </c>
      <c r="D563" t="s">
        <v>1557</v>
      </c>
      <c r="E563" t="s">
        <v>1558</v>
      </c>
      <c r="F563" t="s">
        <v>1575</v>
      </c>
      <c r="G563" t="s">
        <v>1576</v>
      </c>
      <c r="H563" s="56">
        <v>0</v>
      </c>
      <c r="I563" s="56">
        <v>0</v>
      </c>
      <c r="J563" s="56">
        <v>0</v>
      </c>
      <c r="K563" s="56">
        <v>0</v>
      </c>
      <c r="L563" s="56">
        <v>0</v>
      </c>
      <c r="M563" s="56">
        <v>0</v>
      </c>
      <c r="N563" s="56">
        <v>1500000</v>
      </c>
      <c r="O563" s="56">
        <v>-1500000</v>
      </c>
      <c r="P563" s="1">
        <v>57</v>
      </c>
    </row>
    <row r="564" spans="1:16" ht="12.75">
      <c r="A564" t="s">
        <v>235</v>
      </c>
      <c r="B564" t="s">
        <v>1555</v>
      </c>
      <c r="C564" t="s">
        <v>1556</v>
      </c>
      <c r="D564" t="s">
        <v>1557</v>
      </c>
      <c r="E564" t="s">
        <v>1558</v>
      </c>
      <c r="F564" t="s">
        <v>1577</v>
      </c>
      <c r="G564" t="s">
        <v>1578</v>
      </c>
      <c r="H564" s="56">
        <v>0</v>
      </c>
      <c r="I564" s="56">
        <v>1710000</v>
      </c>
      <c r="J564" s="56">
        <v>0</v>
      </c>
      <c r="K564" s="56">
        <v>1710000</v>
      </c>
      <c r="L564" s="56">
        <v>-1710000</v>
      </c>
      <c r="M564" s="56">
        <v>1710000</v>
      </c>
      <c r="N564" s="56">
        <v>1710000</v>
      </c>
      <c r="O564" s="56">
        <v>-1710000</v>
      </c>
      <c r="P564" s="1">
        <v>57</v>
      </c>
    </row>
    <row r="565" spans="1:16" ht="12.75">
      <c r="A565" t="s">
        <v>235</v>
      </c>
      <c r="B565" t="s">
        <v>1555</v>
      </c>
      <c r="C565" t="s">
        <v>1556</v>
      </c>
      <c r="D565" t="s">
        <v>1557</v>
      </c>
      <c r="E565" t="s">
        <v>1558</v>
      </c>
      <c r="F565" t="s">
        <v>1579</v>
      </c>
      <c r="G565" t="s">
        <v>1580</v>
      </c>
      <c r="H565" s="56">
        <v>0</v>
      </c>
      <c r="I565" s="56">
        <v>0</v>
      </c>
      <c r="J565" s="56">
        <v>0</v>
      </c>
      <c r="K565" s="56">
        <v>0</v>
      </c>
      <c r="L565" s="56">
        <v>-2000000</v>
      </c>
      <c r="M565" s="56">
        <v>2000000</v>
      </c>
      <c r="N565" s="56">
        <v>0</v>
      </c>
      <c r="O565" s="56">
        <v>0</v>
      </c>
      <c r="P565" s="1">
        <v>57</v>
      </c>
    </row>
    <row r="566" spans="1:16" ht="12.75">
      <c r="A566" t="s">
        <v>235</v>
      </c>
      <c r="B566" t="s">
        <v>1555</v>
      </c>
      <c r="C566" t="s">
        <v>1556</v>
      </c>
      <c r="D566" t="s">
        <v>1557</v>
      </c>
      <c r="E566" t="s">
        <v>1558</v>
      </c>
      <c r="F566" t="s">
        <v>1581</v>
      </c>
      <c r="G566" t="s">
        <v>1582</v>
      </c>
      <c r="H566" s="56">
        <v>0</v>
      </c>
      <c r="I566" s="56">
        <v>0</v>
      </c>
      <c r="J566" s="56">
        <v>0</v>
      </c>
      <c r="K566" s="56">
        <v>0</v>
      </c>
      <c r="L566" s="56">
        <v>-3000000</v>
      </c>
      <c r="M566" s="56">
        <v>3000000</v>
      </c>
      <c r="N566" s="56">
        <v>0</v>
      </c>
      <c r="O566" s="56">
        <v>0</v>
      </c>
      <c r="P566" s="1">
        <v>57</v>
      </c>
    </row>
    <row r="567" spans="1:16" ht="12.75">
      <c r="A567" t="s">
        <v>235</v>
      </c>
      <c r="B567" t="s">
        <v>1555</v>
      </c>
      <c r="C567" t="s">
        <v>1556</v>
      </c>
      <c r="D567" t="s">
        <v>1557</v>
      </c>
      <c r="E567" t="s">
        <v>1558</v>
      </c>
      <c r="F567" t="s">
        <v>1583</v>
      </c>
      <c r="G567" t="s">
        <v>1584</v>
      </c>
      <c r="H567" s="56">
        <v>0</v>
      </c>
      <c r="I567" s="56">
        <v>0</v>
      </c>
      <c r="J567" s="56">
        <v>0</v>
      </c>
      <c r="K567" s="56">
        <v>0</v>
      </c>
      <c r="L567" s="56">
        <v>-2620000</v>
      </c>
      <c r="M567" s="56">
        <v>2620000</v>
      </c>
      <c r="N567" s="56">
        <v>2620000</v>
      </c>
      <c r="O567" s="56">
        <v>-2620000</v>
      </c>
      <c r="P567" s="1">
        <v>57</v>
      </c>
    </row>
    <row r="568" spans="1:16" ht="12.75">
      <c r="A568" t="s">
        <v>235</v>
      </c>
      <c r="B568" t="s">
        <v>1555</v>
      </c>
      <c r="C568" t="s">
        <v>1556</v>
      </c>
      <c r="D568" t="s">
        <v>1557</v>
      </c>
      <c r="E568" t="s">
        <v>1558</v>
      </c>
      <c r="F568" t="s">
        <v>1585</v>
      </c>
      <c r="G568" t="s">
        <v>1586</v>
      </c>
      <c r="H568" s="56">
        <v>0</v>
      </c>
      <c r="I568" s="56">
        <v>0</v>
      </c>
      <c r="J568" s="56">
        <v>0</v>
      </c>
      <c r="K568" s="56">
        <v>0</v>
      </c>
      <c r="L568" s="56">
        <v>-2820000</v>
      </c>
      <c r="M568" s="56">
        <v>2820000</v>
      </c>
      <c r="N568" s="56">
        <v>2820000</v>
      </c>
      <c r="O568" s="56">
        <v>-2820000</v>
      </c>
      <c r="P568" s="1">
        <v>57</v>
      </c>
    </row>
    <row r="569" spans="1:16" ht="12.75">
      <c r="A569" t="s">
        <v>235</v>
      </c>
      <c r="B569" t="s">
        <v>1555</v>
      </c>
      <c r="C569" t="s">
        <v>1556</v>
      </c>
      <c r="D569" t="s">
        <v>1557</v>
      </c>
      <c r="E569" t="s">
        <v>1558</v>
      </c>
      <c r="F569" t="s">
        <v>1587</v>
      </c>
      <c r="G569" t="s">
        <v>1588</v>
      </c>
      <c r="H569" s="56">
        <v>0</v>
      </c>
      <c r="I569" s="56">
        <v>0</v>
      </c>
      <c r="J569" s="56">
        <v>0</v>
      </c>
      <c r="K569" s="56">
        <v>0</v>
      </c>
      <c r="L569" s="56">
        <v>-6000000</v>
      </c>
      <c r="M569" s="56">
        <v>6000000</v>
      </c>
      <c r="N569" s="56">
        <v>6000000</v>
      </c>
      <c r="O569" s="56">
        <v>-6000000</v>
      </c>
      <c r="P569" s="1">
        <v>57</v>
      </c>
    </row>
    <row r="570" spans="1:16" ht="12.75">
      <c r="A570" t="s">
        <v>235</v>
      </c>
      <c r="B570" t="s">
        <v>1555</v>
      </c>
      <c r="C570" t="s">
        <v>1556</v>
      </c>
      <c r="D570" t="s">
        <v>1557</v>
      </c>
      <c r="E570" t="s">
        <v>1558</v>
      </c>
      <c r="F570" t="s">
        <v>1589</v>
      </c>
      <c r="G570" t="s">
        <v>1590</v>
      </c>
      <c r="H570" s="56">
        <v>0</v>
      </c>
      <c r="I570" s="56">
        <v>1250000</v>
      </c>
      <c r="J570" s="56">
        <v>0</v>
      </c>
      <c r="K570" s="56">
        <v>1250000</v>
      </c>
      <c r="L570" s="56">
        <v>-1250000</v>
      </c>
      <c r="M570" s="56">
        <v>1250000</v>
      </c>
      <c r="N570" s="56">
        <v>1250000</v>
      </c>
      <c r="O570" s="56">
        <v>-1250000</v>
      </c>
      <c r="P570" s="1">
        <v>57</v>
      </c>
    </row>
    <row r="571" spans="1:16" ht="12.75">
      <c r="A571" t="s">
        <v>235</v>
      </c>
      <c r="B571" t="s">
        <v>1555</v>
      </c>
      <c r="C571" t="s">
        <v>1556</v>
      </c>
      <c r="D571" t="s">
        <v>1557</v>
      </c>
      <c r="E571" t="s">
        <v>1558</v>
      </c>
      <c r="F571" t="s">
        <v>1591</v>
      </c>
      <c r="G571" t="s">
        <v>1592</v>
      </c>
      <c r="H571" s="56">
        <v>0</v>
      </c>
      <c r="I571" s="56">
        <v>2750000</v>
      </c>
      <c r="J571" s="56">
        <v>0</v>
      </c>
      <c r="K571" s="56">
        <v>2750000</v>
      </c>
      <c r="L571" s="56">
        <v>-2750000</v>
      </c>
      <c r="M571" s="56">
        <v>2750000</v>
      </c>
      <c r="N571" s="56">
        <v>2750000</v>
      </c>
      <c r="O571" s="56">
        <v>-2750000</v>
      </c>
      <c r="P571" s="1">
        <v>57</v>
      </c>
    </row>
    <row r="572" spans="1:16" ht="12.75">
      <c r="A572" t="s">
        <v>235</v>
      </c>
      <c r="B572" t="s">
        <v>1555</v>
      </c>
      <c r="C572" t="s">
        <v>1556</v>
      </c>
      <c r="D572" t="s">
        <v>1557</v>
      </c>
      <c r="E572" t="s">
        <v>1558</v>
      </c>
      <c r="F572" t="s">
        <v>1593</v>
      </c>
      <c r="G572" t="s">
        <v>1594</v>
      </c>
      <c r="H572" s="56">
        <v>0</v>
      </c>
      <c r="I572" s="56">
        <v>1100000</v>
      </c>
      <c r="J572" s="56">
        <v>0</v>
      </c>
      <c r="K572" s="56">
        <v>1100000</v>
      </c>
      <c r="L572" s="56">
        <v>-1100000</v>
      </c>
      <c r="M572" s="56">
        <v>1100000</v>
      </c>
      <c r="N572" s="56">
        <v>1100000</v>
      </c>
      <c r="O572" s="56">
        <v>-1100000</v>
      </c>
      <c r="P572" s="1">
        <v>57</v>
      </c>
    </row>
    <row r="573" spans="1:16" ht="12.75">
      <c r="A573" t="s">
        <v>235</v>
      </c>
      <c r="B573" t="s">
        <v>1555</v>
      </c>
      <c r="C573" t="s">
        <v>1556</v>
      </c>
      <c r="D573" t="s">
        <v>1557</v>
      </c>
      <c r="E573" t="s">
        <v>1558</v>
      </c>
      <c r="F573" t="s">
        <v>1595</v>
      </c>
      <c r="G573" t="s">
        <v>1596</v>
      </c>
      <c r="H573" s="56">
        <v>0</v>
      </c>
      <c r="I573" s="56">
        <v>1100000</v>
      </c>
      <c r="J573" s="56">
        <v>0</v>
      </c>
      <c r="K573" s="56">
        <v>1100000</v>
      </c>
      <c r="L573" s="56">
        <v>-1100000</v>
      </c>
      <c r="M573" s="56">
        <v>1100000</v>
      </c>
      <c r="N573" s="56">
        <v>1100000</v>
      </c>
      <c r="O573" s="56">
        <v>-1100000</v>
      </c>
      <c r="P573" s="1">
        <v>57</v>
      </c>
    </row>
    <row r="574" spans="1:16" ht="12.75">
      <c r="A574" t="s">
        <v>235</v>
      </c>
      <c r="B574" t="s">
        <v>1555</v>
      </c>
      <c r="C574" t="s">
        <v>1556</v>
      </c>
      <c r="D574" t="s">
        <v>1557</v>
      </c>
      <c r="E574" t="s">
        <v>1597</v>
      </c>
      <c r="F574" t="s">
        <v>1598</v>
      </c>
      <c r="G574" t="s">
        <v>1599</v>
      </c>
      <c r="H574" s="56">
        <v>0</v>
      </c>
      <c r="I574" s="56">
        <v>0</v>
      </c>
      <c r="J574" s="56">
        <v>0</v>
      </c>
      <c r="K574" s="56">
        <v>0</v>
      </c>
      <c r="L574" s="56">
        <v>0</v>
      </c>
      <c r="M574" s="56">
        <v>40000000</v>
      </c>
      <c r="N574" s="56">
        <v>40000000</v>
      </c>
      <c r="O574" s="56">
        <v>0</v>
      </c>
      <c r="P574" s="1">
        <v>57</v>
      </c>
    </row>
    <row r="575" spans="1:16" ht="12.75">
      <c r="A575" t="s">
        <v>235</v>
      </c>
      <c r="B575" t="s">
        <v>1555</v>
      </c>
      <c r="C575" t="s">
        <v>1556</v>
      </c>
      <c r="D575" t="s">
        <v>1600</v>
      </c>
      <c r="E575" t="s">
        <v>1601</v>
      </c>
      <c r="F575" t="s">
        <v>1601</v>
      </c>
      <c r="G575" t="s">
        <v>1602</v>
      </c>
      <c r="H575" s="56">
        <v>0</v>
      </c>
      <c r="I575" s="56">
        <v>0</v>
      </c>
      <c r="J575" s="56">
        <v>0</v>
      </c>
      <c r="K575" s="56">
        <v>0</v>
      </c>
      <c r="L575" s="56">
        <v>-3600000</v>
      </c>
      <c r="M575" s="56">
        <v>3600000</v>
      </c>
      <c r="N575" s="56">
        <v>0</v>
      </c>
      <c r="O575" s="56">
        <v>0</v>
      </c>
      <c r="P575" s="1">
        <v>59</v>
      </c>
    </row>
    <row r="576" spans="1:16" ht="12.75">
      <c r="A576" t="s">
        <v>235</v>
      </c>
      <c r="B576" t="s">
        <v>1555</v>
      </c>
      <c r="C576" t="s">
        <v>1556</v>
      </c>
      <c r="D576" t="s">
        <v>1603</v>
      </c>
      <c r="E576" t="s">
        <v>1604</v>
      </c>
      <c r="F576" t="s">
        <v>1605</v>
      </c>
      <c r="G576" t="s">
        <v>1606</v>
      </c>
      <c r="H576" s="56">
        <v>0</v>
      </c>
      <c r="I576" s="56">
        <v>0</v>
      </c>
      <c r="J576" s="56">
        <v>0</v>
      </c>
      <c r="K576" s="56">
        <v>0</v>
      </c>
      <c r="L576" s="56">
        <v>-121.5</v>
      </c>
      <c r="M576" s="56">
        <v>0</v>
      </c>
      <c r="N576" s="56">
        <v>0</v>
      </c>
      <c r="O576" s="56">
        <v>-121.5</v>
      </c>
      <c r="P576" s="1">
        <v>59</v>
      </c>
    </row>
    <row r="577" spans="1:16" ht="12.75">
      <c r="A577" t="s">
        <v>235</v>
      </c>
      <c r="B577" t="s">
        <v>1555</v>
      </c>
      <c r="C577" t="s">
        <v>1556</v>
      </c>
      <c r="D577" t="s">
        <v>1603</v>
      </c>
      <c r="E577" t="s">
        <v>1604</v>
      </c>
      <c r="F577" t="s">
        <v>1607</v>
      </c>
      <c r="G577" t="s">
        <v>1608</v>
      </c>
      <c r="H577" s="56">
        <v>0</v>
      </c>
      <c r="I577" s="56">
        <v>0</v>
      </c>
      <c r="J577" s="56">
        <v>0</v>
      </c>
      <c r="K577" s="56">
        <v>0</v>
      </c>
      <c r="L577" s="56">
        <v>0</v>
      </c>
      <c r="M577" s="56">
        <v>0</v>
      </c>
      <c r="N577" s="56">
        <v>0</v>
      </c>
      <c r="O577" s="56">
        <v>0</v>
      </c>
      <c r="P577" s="1">
        <v>59</v>
      </c>
    </row>
    <row r="578" spans="1:16" ht="12.75">
      <c r="A578" t="s">
        <v>235</v>
      </c>
      <c r="B578" t="s">
        <v>1555</v>
      </c>
      <c r="C578" t="s">
        <v>1556</v>
      </c>
      <c r="D578" t="s">
        <v>1603</v>
      </c>
      <c r="E578" t="s">
        <v>1604</v>
      </c>
      <c r="F578" t="s">
        <v>1609</v>
      </c>
      <c r="G578" t="s">
        <v>1610</v>
      </c>
      <c r="H578" s="56">
        <v>0</v>
      </c>
      <c r="I578" s="56">
        <v>0</v>
      </c>
      <c r="J578" s="56">
        <v>0</v>
      </c>
      <c r="K578" s="56">
        <v>0</v>
      </c>
      <c r="L578" s="56">
        <v>-0.73</v>
      </c>
      <c r="M578" s="56">
        <v>0</v>
      </c>
      <c r="N578" s="56">
        <v>0</v>
      </c>
      <c r="O578" s="56">
        <v>-0.73</v>
      </c>
      <c r="P578" s="1">
        <v>59</v>
      </c>
    </row>
    <row r="579" spans="1:16" ht="12.75">
      <c r="A579" t="s">
        <v>235</v>
      </c>
      <c r="B579" t="s">
        <v>1555</v>
      </c>
      <c r="C579" t="s">
        <v>1556</v>
      </c>
      <c r="D579" t="s">
        <v>1603</v>
      </c>
      <c r="E579" t="s">
        <v>1604</v>
      </c>
      <c r="F579" t="s">
        <v>1611</v>
      </c>
      <c r="G579" t="s">
        <v>1612</v>
      </c>
      <c r="H579" s="56">
        <v>0</v>
      </c>
      <c r="I579" s="56">
        <v>0</v>
      </c>
      <c r="J579" s="56">
        <v>0</v>
      </c>
      <c r="K579" s="56">
        <v>0</v>
      </c>
      <c r="L579" s="56">
        <v>-187032</v>
      </c>
      <c r="M579" s="56">
        <v>187032</v>
      </c>
      <c r="N579" s="56">
        <v>187032.04</v>
      </c>
      <c r="O579" s="56">
        <v>-187032.04</v>
      </c>
      <c r="P579" s="1">
        <v>59</v>
      </c>
    </row>
    <row r="580" spans="1:16" ht="12.75">
      <c r="A580" t="s">
        <v>235</v>
      </c>
      <c r="B580" t="s">
        <v>1555</v>
      </c>
      <c r="C580" t="s">
        <v>1556</v>
      </c>
      <c r="D580" t="s">
        <v>1613</v>
      </c>
      <c r="E580" t="s">
        <v>1614</v>
      </c>
      <c r="F580" t="s">
        <v>1614</v>
      </c>
      <c r="G580" t="s">
        <v>1615</v>
      </c>
      <c r="H580" s="56">
        <v>0</v>
      </c>
      <c r="I580" s="56">
        <v>0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1">
        <v>58</v>
      </c>
    </row>
    <row r="581" spans="1:16" ht="12.75">
      <c r="A581" t="s">
        <v>229</v>
      </c>
      <c r="B581" t="s">
        <v>1555</v>
      </c>
      <c r="C581" t="s">
        <v>1616</v>
      </c>
      <c r="D581" t="s">
        <v>1617</v>
      </c>
      <c r="E581" t="s">
        <v>1618</v>
      </c>
      <c r="F581" t="s">
        <v>1619</v>
      </c>
      <c r="G581" t="s">
        <v>1620</v>
      </c>
      <c r="H581" s="56">
        <v>0</v>
      </c>
      <c r="I581" s="56">
        <v>0</v>
      </c>
      <c r="J581" s="56">
        <v>0</v>
      </c>
      <c r="K581" s="56">
        <v>0</v>
      </c>
      <c r="L581" s="56">
        <v>0</v>
      </c>
      <c r="M581" s="56">
        <v>0</v>
      </c>
      <c r="N581" s="56">
        <v>0</v>
      </c>
      <c r="O581" s="56">
        <v>0</v>
      </c>
      <c r="P581" s="1">
        <v>35</v>
      </c>
    </row>
    <row r="582" spans="1:16" ht="12.75">
      <c r="A582" t="s">
        <v>229</v>
      </c>
      <c r="B582" t="s">
        <v>1555</v>
      </c>
      <c r="C582" t="s">
        <v>1616</v>
      </c>
      <c r="D582" t="s">
        <v>1621</v>
      </c>
      <c r="E582" t="s">
        <v>1622</v>
      </c>
      <c r="F582" t="s">
        <v>1622</v>
      </c>
      <c r="G582" t="s">
        <v>1623</v>
      </c>
      <c r="H582" s="56">
        <v>0</v>
      </c>
      <c r="I582" s="56">
        <v>83700</v>
      </c>
      <c r="J582" s="56">
        <v>83700</v>
      </c>
      <c r="K582" s="56">
        <v>0</v>
      </c>
      <c r="L582" s="56">
        <v>0</v>
      </c>
      <c r="M582" s="56">
        <v>275595</v>
      </c>
      <c r="N582" s="56">
        <v>275595</v>
      </c>
      <c r="O582" s="56">
        <v>0</v>
      </c>
      <c r="P582" s="1">
        <v>35</v>
      </c>
    </row>
    <row r="583" spans="1:16" ht="12.75">
      <c r="A583" t="s">
        <v>235</v>
      </c>
      <c r="B583" t="s">
        <v>1555</v>
      </c>
      <c r="C583" t="s">
        <v>1624</v>
      </c>
      <c r="D583" t="s">
        <v>1625</v>
      </c>
      <c r="E583" t="s">
        <v>1626</v>
      </c>
      <c r="F583" t="s">
        <v>1626</v>
      </c>
      <c r="G583" t="s">
        <v>1627</v>
      </c>
      <c r="H583" s="56">
        <v>0</v>
      </c>
      <c r="I583" s="56">
        <v>8402239.85</v>
      </c>
      <c r="J583" s="56">
        <v>8335596.04</v>
      </c>
      <c r="K583" s="56">
        <v>66643.81</v>
      </c>
      <c r="L583" s="56">
        <v>-90191.97</v>
      </c>
      <c r="M583" s="56">
        <v>32642748.85</v>
      </c>
      <c r="N583" s="56">
        <v>32708100.240000002</v>
      </c>
      <c r="O583" s="56">
        <v>-155543.36</v>
      </c>
      <c r="P583" s="1">
        <v>63</v>
      </c>
    </row>
    <row r="584" spans="1:16" ht="12.75">
      <c r="A584" t="s">
        <v>235</v>
      </c>
      <c r="B584" t="s">
        <v>1555</v>
      </c>
      <c r="C584" t="s">
        <v>1624</v>
      </c>
      <c r="D584" t="s">
        <v>1625</v>
      </c>
      <c r="E584" t="s">
        <v>1628</v>
      </c>
      <c r="F584" t="s">
        <v>1628</v>
      </c>
      <c r="G584" t="s">
        <v>1629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6">
        <v>600</v>
      </c>
      <c r="N584" s="56">
        <v>600</v>
      </c>
      <c r="O584" s="56">
        <v>0</v>
      </c>
      <c r="P584" s="1">
        <v>63</v>
      </c>
    </row>
    <row r="585" spans="1:16" ht="12.75">
      <c r="A585" t="s">
        <v>235</v>
      </c>
      <c r="B585" t="s">
        <v>1555</v>
      </c>
      <c r="C585" t="s">
        <v>1624</v>
      </c>
      <c r="D585" t="s">
        <v>1625</v>
      </c>
      <c r="E585" t="s">
        <v>1630</v>
      </c>
      <c r="F585" t="s">
        <v>1631</v>
      </c>
      <c r="G585" t="s">
        <v>1632</v>
      </c>
      <c r="H585" s="56">
        <v>0</v>
      </c>
      <c r="I585" s="56">
        <v>0</v>
      </c>
      <c r="J585" s="56">
        <v>0</v>
      </c>
      <c r="K585" s="56">
        <v>0</v>
      </c>
      <c r="L585" s="56">
        <v>0</v>
      </c>
      <c r="M585" s="56">
        <v>70000000</v>
      </c>
      <c r="N585" s="56">
        <v>70000000</v>
      </c>
      <c r="O585" s="56">
        <v>0</v>
      </c>
      <c r="P585" s="1">
        <v>63</v>
      </c>
    </row>
    <row r="586" spans="1:16" ht="12.75">
      <c r="A586" t="s">
        <v>235</v>
      </c>
      <c r="B586" t="s">
        <v>1555</v>
      </c>
      <c r="C586" t="s">
        <v>1624</v>
      </c>
      <c r="D586" t="s">
        <v>1625</v>
      </c>
      <c r="E586" t="s">
        <v>1630</v>
      </c>
      <c r="F586" t="s">
        <v>1633</v>
      </c>
      <c r="G586" t="s">
        <v>1634</v>
      </c>
      <c r="H586" s="56">
        <v>0</v>
      </c>
      <c r="I586" s="56">
        <v>348000000</v>
      </c>
      <c r="J586" s="56">
        <v>348000000</v>
      </c>
      <c r="K586" s="56">
        <v>0</v>
      </c>
      <c r="L586" s="56">
        <v>0</v>
      </c>
      <c r="M586" s="56">
        <v>2023800000</v>
      </c>
      <c r="N586" s="56">
        <v>2023800000</v>
      </c>
      <c r="O586" s="56">
        <v>0</v>
      </c>
      <c r="P586" s="1">
        <v>63</v>
      </c>
    </row>
    <row r="587" spans="1:16" ht="12.75">
      <c r="A587" t="s">
        <v>235</v>
      </c>
      <c r="B587" t="s">
        <v>1555</v>
      </c>
      <c r="C587" t="s">
        <v>1624</v>
      </c>
      <c r="D587" t="s">
        <v>1625</v>
      </c>
      <c r="E587" t="s">
        <v>1635</v>
      </c>
      <c r="F587" t="s">
        <v>1636</v>
      </c>
      <c r="G587" t="s">
        <v>1637</v>
      </c>
      <c r="H587" s="56">
        <v>0</v>
      </c>
      <c r="I587" s="56">
        <v>11099950.370000001</v>
      </c>
      <c r="J587" s="56">
        <v>11099950.370000001</v>
      </c>
      <c r="K587" s="56">
        <v>0</v>
      </c>
      <c r="L587" s="56">
        <v>0</v>
      </c>
      <c r="M587" s="56">
        <v>31701042.35</v>
      </c>
      <c r="N587" s="56">
        <v>31701042.35</v>
      </c>
      <c r="O587" s="56">
        <v>0</v>
      </c>
      <c r="P587" s="1">
        <v>63</v>
      </c>
    </row>
    <row r="588" spans="1:16" ht="12.75">
      <c r="A588" t="s">
        <v>235</v>
      </c>
      <c r="B588" t="s">
        <v>1555</v>
      </c>
      <c r="C588" t="s">
        <v>1624</v>
      </c>
      <c r="D588" t="s">
        <v>1625</v>
      </c>
      <c r="E588" t="s">
        <v>1635</v>
      </c>
      <c r="F588" t="s">
        <v>1638</v>
      </c>
      <c r="G588" t="s">
        <v>1639</v>
      </c>
      <c r="H588" s="56">
        <v>0</v>
      </c>
      <c r="I588" s="56">
        <v>32273715.62</v>
      </c>
      <c r="J588" s="56">
        <v>32273715.62</v>
      </c>
      <c r="K588" s="56">
        <v>0</v>
      </c>
      <c r="L588" s="56">
        <v>0</v>
      </c>
      <c r="M588" s="56">
        <v>160814881.01</v>
      </c>
      <c r="N588" s="56">
        <v>160814881.01</v>
      </c>
      <c r="O588" s="56">
        <v>0</v>
      </c>
      <c r="P588" s="1">
        <v>63</v>
      </c>
    </row>
    <row r="589" spans="1:16" ht="12.75">
      <c r="A589" t="s">
        <v>235</v>
      </c>
      <c r="B589" t="s">
        <v>1555</v>
      </c>
      <c r="C589" t="s">
        <v>1624</v>
      </c>
      <c r="D589" t="s">
        <v>1625</v>
      </c>
      <c r="E589" t="s">
        <v>1635</v>
      </c>
      <c r="F589" t="s">
        <v>1640</v>
      </c>
      <c r="G589" t="s">
        <v>1641</v>
      </c>
      <c r="H589" s="56">
        <v>0</v>
      </c>
      <c r="I589" s="56">
        <v>15390534.940000001</v>
      </c>
      <c r="J589" s="56">
        <v>15390534.940000001</v>
      </c>
      <c r="K589" s="56">
        <v>0</v>
      </c>
      <c r="L589" s="56">
        <v>0</v>
      </c>
      <c r="M589" s="56">
        <v>126028821.94</v>
      </c>
      <c r="N589" s="56">
        <v>126028821.94</v>
      </c>
      <c r="O589" s="56">
        <v>0</v>
      </c>
      <c r="P589" s="1">
        <v>63</v>
      </c>
    </row>
    <row r="590" spans="1:16" ht="12.75">
      <c r="A590" t="s">
        <v>235</v>
      </c>
      <c r="B590" t="s">
        <v>1555</v>
      </c>
      <c r="C590" t="s">
        <v>1624</v>
      </c>
      <c r="D590" t="s">
        <v>1625</v>
      </c>
      <c r="E590" t="s">
        <v>1635</v>
      </c>
      <c r="F590" t="s">
        <v>1642</v>
      </c>
      <c r="G590" t="s">
        <v>1643</v>
      </c>
      <c r="H590" s="56">
        <v>0</v>
      </c>
      <c r="I590" s="56">
        <v>0</v>
      </c>
      <c r="J590" s="56">
        <v>0</v>
      </c>
      <c r="K590" s="56">
        <v>0</v>
      </c>
      <c r="L590" s="56">
        <v>-173612.35</v>
      </c>
      <c r="M590" s="56">
        <v>185917.82</v>
      </c>
      <c r="N590" s="56">
        <v>12305.47</v>
      </c>
      <c r="O590" s="56">
        <v>0</v>
      </c>
      <c r="P590" s="1">
        <v>63</v>
      </c>
    </row>
    <row r="591" spans="1:16" ht="12.75">
      <c r="A591" t="s">
        <v>235</v>
      </c>
      <c r="B591" t="s">
        <v>1555</v>
      </c>
      <c r="C591" t="s">
        <v>1624</v>
      </c>
      <c r="D591" t="s">
        <v>1625</v>
      </c>
      <c r="E591" t="s">
        <v>1635</v>
      </c>
      <c r="F591" t="s">
        <v>1644</v>
      </c>
      <c r="G591" t="s">
        <v>1645</v>
      </c>
      <c r="H591" s="56">
        <v>0</v>
      </c>
      <c r="I591" s="56">
        <v>0</v>
      </c>
      <c r="J591" s="56">
        <v>0</v>
      </c>
      <c r="K591" s="56">
        <v>0</v>
      </c>
      <c r="L591" s="56">
        <v>0</v>
      </c>
      <c r="M591" s="56">
        <v>0</v>
      </c>
      <c r="N591" s="56">
        <v>0</v>
      </c>
      <c r="O591" s="56">
        <v>0</v>
      </c>
      <c r="P591" s="1">
        <v>63</v>
      </c>
    </row>
    <row r="592" spans="1:16" ht="12.75">
      <c r="A592" t="s">
        <v>235</v>
      </c>
      <c r="B592" t="s">
        <v>1555</v>
      </c>
      <c r="C592" t="s">
        <v>1624</v>
      </c>
      <c r="D592" t="s">
        <v>1625</v>
      </c>
      <c r="E592" t="s">
        <v>1635</v>
      </c>
      <c r="F592" t="s">
        <v>1646</v>
      </c>
      <c r="G592" t="s">
        <v>1647</v>
      </c>
      <c r="H592" s="56">
        <v>0</v>
      </c>
      <c r="I592" s="56">
        <v>0</v>
      </c>
      <c r="J592" s="56">
        <v>0</v>
      </c>
      <c r="K592" s="56">
        <v>0</v>
      </c>
      <c r="L592" s="56">
        <v>0</v>
      </c>
      <c r="M592" s="56">
        <v>0</v>
      </c>
      <c r="N592" s="56">
        <v>0</v>
      </c>
      <c r="O592" s="56">
        <v>0</v>
      </c>
      <c r="P592" s="1">
        <v>63</v>
      </c>
    </row>
    <row r="593" spans="1:16" ht="12.75">
      <c r="A593" t="s">
        <v>235</v>
      </c>
      <c r="B593" t="s">
        <v>1555</v>
      </c>
      <c r="C593" t="s">
        <v>1624</v>
      </c>
      <c r="D593" t="s">
        <v>1625</v>
      </c>
      <c r="E593" t="s">
        <v>1635</v>
      </c>
      <c r="F593" t="s">
        <v>1648</v>
      </c>
      <c r="G593" t="s">
        <v>1649</v>
      </c>
      <c r="H593" s="56">
        <v>0</v>
      </c>
      <c r="I593" s="56">
        <v>0</v>
      </c>
      <c r="J593" s="56">
        <v>0</v>
      </c>
      <c r="K593" s="56">
        <v>0</v>
      </c>
      <c r="L593" s="56">
        <v>0</v>
      </c>
      <c r="M593" s="56">
        <v>0</v>
      </c>
      <c r="N593" s="56">
        <v>0</v>
      </c>
      <c r="O593" s="56">
        <v>0</v>
      </c>
      <c r="P593" s="1">
        <v>63</v>
      </c>
    </row>
    <row r="594" spans="1:16" ht="12.75">
      <c r="A594" t="s">
        <v>235</v>
      </c>
      <c r="B594" t="s">
        <v>1555</v>
      </c>
      <c r="C594" t="s">
        <v>1624</v>
      </c>
      <c r="D594" t="s">
        <v>1625</v>
      </c>
      <c r="E594" t="s">
        <v>1635</v>
      </c>
      <c r="F594" t="s">
        <v>1650</v>
      </c>
      <c r="G594" t="s">
        <v>1651</v>
      </c>
      <c r="H594" s="56">
        <v>0</v>
      </c>
      <c r="I594" s="56">
        <v>0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O594" s="56">
        <v>0</v>
      </c>
      <c r="P594" s="1">
        <v>63</v>
      </c>
    </row>
    <row r="595" spans="1:16" ht="12.75">
      <c r="A595" t="s">
        <v>235</v>
      </c>
      <c r="B595" t="s">
        <v>1555</v>
      </c>
      <c r="C595" t="s">
        <v>1624</v>
      </c>
      <c r="D595" t="s">
        <v>1625</v>
      </c>
      <c r="E595" t="s">
        <v>1635</v>
      </c>
      <c r="F595" t="s">
        <v>1652</v>
      </c>
      <c r="G595" t="s">
        <v>1653</v>
      </c>
      <c r="H595" s="56">
        <v>0</v>
      </c>
      <c r="I595" s="56">
        <v>432113.95</v>
      </c>
      <c r="J595" s="56">
        <v>432113.95</v>
      </c>
      <c r="K595" s="56">
        <v>0</v>
      </c>
      <c r="L595" s="56">
        <v>0</v>
      </c>
      <c r="M595" s="56">
        <v>3138161.12</v>
      </c>
      <c r="N595" s="56">
        <v>3138161.12</v>
      </c>
      <c r="O595" s="56">
        <v>0</v>
      </c>
      <c r="P595" s="1">
        <v>63</v>
      </c>
    </row>
    <row r="596" spans="1:16" ht="12.75">
      <c r="A596" t="s">
        <v>235</v>
      </c>
      <c r="B596" t="s">
        <v>1555</v>
      </c>
      <c r="C596" t="s">
        <v>1624</v>
      </c>
      <c r="D596" t="s">
        <v>1625</v>
      </c>
      <c r="E596" t="s">
        <v>1635</v>
      </c>
      <c r="F596" t="s">
        <v>1654</v>
      </c>
      <c r="G596" t="s">
        <v>1655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128936577.18</v>
      </c>
      <c r="N596" s="56">
        <v>128936577.18</v>
      </c>
      <c r="O596" s="56">
        <v>0</v>
      </c>
      <c r="P596" s="1">
        <v>63</v>
      </c>
    </row>
    <row r="597" spans="1:16" ht="12.75">
      <c r="A597" t="s">
        <v>235</v>
      </c>
      <c r="B597" t="s">
        <v>1555</v>
      </c>
      <c r="C597" t="s">
        <v>1624</v>
      </c>
      <c r="D597" t="s">
        <v>1625</v>
      </c>
      <c r="E597" t="s">
        <v>1635</v>
      </c>
      <c r="F597" t="s">
        <v>1656</v>
      </c>
      <c r="G597" t="s">
        <v>1657</v>
      </c>
      <c r="H597" s="56">
        <v>0</v>
      </c>
      <c r="I597" s="56">
        <v>43551382.6</v>
      </c>
      <c r="J597" s="56">
        <v>43551382.6</v>
      </c>
      <c r="K597" s="56">
        <v>0</v>
      </c>
      <c r="L597" s="56">
        <v>0</v>
      </c>
      <c r="M597" s="56">
        <v>65645237.61</v>
      </c>
      <c r="N597" s="56">
        <v>65645237.61</v>
      </c>
      <c r="O597" s="56">
        <v>0</v>
      </c>
      <c r="P597" s="1">
        <v>63</v>
      </c>
    </row>
    <row r="598" spans="1:16" ht="12.75">
      <c r="A598" t="s">
        <v>235</v>
      </c>
      <c r="B598" t="s">
        <v>1555</v>
      </c>
      <c r="C598" t="s">
        <v>1624</v>
      </c>
      <c r="D598" t="s">
        <v>1625</v>
      </c>
      <c r="E598" t="s">
        <v>1635</v>
      </c>
      <c r="F598" t="s">
        <v>1658</v>
      </c>
      <c r="G598" t="s">
        <v>1659</v>
      </c>
      <c r="H598" s="56">
        <v>0</v>
      </c>
      <c r="I598" s="56">
        <v>751156433.97</v>
      </c>
      <c r="J598" s="56">
        <v>751156433.97</v>
      </c>
      <c r="K598" s="56">
        <v>0</v>
      </c>
      <c r="L598" s="56">
        <v>-1631.96</v>
      </c>
      <c r="M598" s="56">
        <v>3842085296.15</v>
      </c>
      <c r="N598" s="56">
        <v>3842083664.19</v>
      </c>
      <c r="O598" s="56">
        <v>0</v>
      </c>
      <c r="P598" s="1">
        <v>63</v>
      </c>
    </row>
    <row r="599" spans="1:16" ht="12.75">
      <c r="A599" t="s">
        <v>235</v>
      </c>
      <c r="B599" t="s">
        <v>1555</v>
      </c>
      <c r="C599" t="s">
        <v>1624</v>
      </c>
      <c r="D599" t="s">
        <v>1625</v>
      </c>
      <c r="E599" t="s">
        <v>1635</v>
      </c>
      <c r="F599" t="s">
        <v>1660</v>
      </c>
      <c r="G599" t="s">
        <v>1661</v>
      </c>
      <c r="H599" s="56">
        <v>0</v>
      </c>
      <c r="I599" s="56">
        <v>110452910.71</v>
      </c>
      <c r="J599" s="56">
        <v>110128849</v>
      </c>
      <c r="K599" s="56">
        <v>324061.71</v>
      </c>
      <c r="L599" s="56">
        <v>0</v>
      </c>
      <c r="M599" s="56">
        <v>465869071.49</v>
      </c>
      <c r="N599" s="56">
        <v>466193133.2</v>
      </c>
      <c r="O599" s="56">
        <v>-324061.71</v>
      </c>
      <c r="P599" s="1">
        <v>63</v>
      </c>
    </row>
    <row r="600" spans="1:16" ht="12.75">
      <c r="A600" t="s">
        <v>235</v>
      </c>
      <c r="B600" t="s">
        <v>1555</v>
      </c>
      <c r="C600" t="s">
        <v>1624</v>
      </c>
      <c r="D600" t="s">
        <v>1625</v>
      </c>
      <c r="E600" t="s">
        <v>1635</v>
      </c>
      <c r="F600" t="s">
        <v>1662</v>
      </c>
      <c r="G600" t="s">
        <v>1663</v>
      </c>
      <c r="H600" s="56">
        <v>0</v>
      </c>
      <c r="I600" s="56">
        <v>36867.96</v>
      </c>
      <c r="J600" s="56">
        <v>55301.94</v>
      </c>
      <c r="K600" s="56">
        <v>-18433.98</v>
      </c>
      <c r="L600" s="56">
        <v>-5754.96</v>
      </c>
      <c r="M600" s="56">
        <v>454353.15</v>
      </c>
      <c r="N600" s="56">
        <v>448598.19</v>
      </c>
      <c r="O600" s="56">
        <v>0</v>
      </c>
      <c r="P600" s="1">
        <v>63</v>
      </c>
    </row>
    <row r="601" spans="1:16" ht="12.75">
      <c r="A601" t="s">
        <v>235</v>
      </c>
      <c r="B601" t="s">
        <v>1555</v>
      </c>
      <c r="C601" t="s">
        <v>1624</v>
      </c>
      <c r="D601" t="s">
        <v>1625</v>
      </c>
      <c r="E601" t="s">
        <v>1664</v>
      </c>
      <c r="F601" t="s">
        <v>1665</v>
      </c>
      <c r="G601" t="s">
        <v>1666</v>
      </c>
      <c r="H601" s="56">
        <v>0</v>
      </c>
      <c r="I601" s="56">
        <v>908949533.53</v>
      </c>
      <c r="J601" s="56">
        <v>1049606413.03</v>
      </c>
      <c r="K601" s="56">
        <v>-140656879.5</v>
      </c>
      <c r="L601" s="56">
        <v>0</v>
      </c>
      <c r="M601" s="56">
        <v>4595112604.53</v>
      </c>
      <c r="N601" s="56">
        <v>4595167407.99</v>
      </c>
      <c r="O601" s="56">
        <v>-54803.46</v>
      </c>
      <c r="P601" s="1">
        <v>63</v>
      </c>
    </row>
    <row r="602" spans="1:16" ht="12.75">
      <c r="A602" t="s">
        <v>235</v>
      </c>
      <c r="B602" t="s">
        <v>1555</v>
      </c>
      <c r="C602" t="s">
        <v>1624</v>
      </c>
      <c r="D602" t="s">
        <v>1625</v>
      </c>
      <c r="E602" t="s">
        <v>1664</v>
      </c>
      <c r="F602" t="s">
        <v>1667</v>
      </c>
      <c r="G602" t="s">
        <v>1668</v>
      </c>
      <c r="H602" s="56">
        <v>0</v>
      </c>
      <c r="I602" s="56">
        <v>529779.49</v>
      </c>
      <c r="J602" s="56">
        <v>529779.49</v>
      </c>
      <c r="K602" s="56">
        <v>0</v>
      </c>
      <c r="L602" s="56">
        <v>0</v>
      </c>
      <c r="M602" s="56">
        <v>7248619.96</v>
      </c>
      <c r="N602" s="56">
        <v>7248619.96</v>
      </c>
      <c r="O602" s="56">
        <v>0</v>
      </c>
      <c r="P602" s="1">
        <v>63</v>
      </c>
    </row>
    <row r="603" spans="1:16" ht="12.75">
      <c r="A603" t="s">
        <v>235</v>
      </c>
      <c r="B603" t="s">
        <v>1555</v>
      </c>
      <c r="C603" t="s">
        <v>1624</v>
      </c>
      <c r="D603" t="s">
        <v>1625</v>
      </c>
      <c r="E603" t="s">
        <v>1664</v>
      </c>
      <c r="F603" t="s">
        <v>1669</v>
      </c>
      <c r="G603" t="s">
        <v>1670</v>
      </c>
      <c r="H603" s="56">
        <v>0</v>
      </c>
      <c r="I603" s="56">
        <v>1461.25</v>
      </c>
      <c r="J603" s="56">
        <v>44147.62</v>
      </c>
      <c r="K603" s="56">
        <v>-42686.37</v>
      </c>
      <c r="L603" s="56">
        <v>-1359.88</v>
      </c>
      <c r="M603" s="56">
        <v>461621.94</v>
      </c>
      <c r="N603" s="56">
        <v>460262.06</v>
      </c>
      <c r="O603" s="56">
        <v>0</v>
      </c>
      <c r="P603" s="1">
        <v>63</v>
      </c>
    </row>
    <row r="604" spans="1:16" ht="12.75">
      <c r="A604" t="s">
        <v>235</v>
      </c>
      <c r="B604" t="s">
        <v>1555</v>
      </c>
      <c r="C604" t="s">
        <v>1624</v>
      </c>
      <c r="D604" t="s">
        <v>1625</v>
      </c>
      <c r="E604" t="s">
        <v>1664</v>
      </c>
      <c r="F604" t="s">
        <v>1671</v>
      </c>
      <c r="G604" t="s">
        <v>1672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O604" s="56">
        <v>0</v>
      </c>
      <c r="P604" s="1">
        <v>63</v>
      </c>
    </row>
    <row r="605" spans="1:16" ht="12.75">
      <c r="A605" t="s">
        <v>235</v>
      </c>
      <c r="B605" t="s">
        <v>1555</v>
      </c>
      <c r="C605" t="s">
        <v>1624</v>
      </c>
      <c r="D605" t="s">
        <v>1625</v>
      </c>
      <c r="E605" t="s">
        <v>1664</v>
      </c>
      <c r="F605" t="s">
        <v>1673</v>
      </c>
      <c r="G605" t="s">
        <v>1674</v>
      </c>
      <c r="H605" s="56">
        <v>0</v>
      </c>
      <c r="I605" s="56">
        <v>11098489.120000001</v>
      </c>
      <c r="J605" s="56">
        <v>13373558.93</v>
      </c>
      <c r="K605" s="56">
        <v>-2275069.81</v>
      </c>
      <c r="L605" s="56">
        <v>-1511826.46</v>
      </c>
      <c r="M605" s="56">
        <v>31251662.66</v>
      </c>
      <c r="N605" s="56">
        <v>29759003.43</v>
      </c>
      <c r="O605" s="56">
        <v>-19167.23</v>
      </c>
      <c r="P605" s="1">
        <v>63</v>
      </c>
    </row>
    <row r="606" spans="1:16" ht="12.75">
      <c r="A606" t="s">
        <v>235</v>
      </c>
      <c r="B606" t="s">
        <v>1555</v>
      </c>
      <c r="C606" t="s">
        <v>1624</v>
      </c>
      <c r="D606" t="s">
        <v>1625</v>
      </c>
      <c r="E606" t="s">
        <v>1664</v>
      </c>
      <c r="F606" t="s">
        <v>1675</v>
      </c>
      <c r="G606" t="s">
        <v>1676</v>
      </c>
      <c r="H606" s="56">
        <v>0</v>
      </c>
      <c r="I606" s="56">
        <v>0</v>
      </c>
      <c r="J606" s="56">
        <v>0</v>
      </c>
      <c r="K606" s="56">
        <v>0</v>
      </c>
      <c r="L606" s="56">
        <v>0</v>
      </c>
      <c r="M606" s="56">
        <v>0</v>
      </c>
      <c r="N606" s="56">
        <v>0</v>
      </c>
      <c r="O606" s="56">
        <v>0</v>
      </c>
      <c r="P606" s="1">
        <v>63</v>
      </c>
    </row>
    <row r="607" spans="1:16" ht="12.75">
      <c r="A607" t="s">
        <v>235</v>
      </c>
      <c r="B607" t="s">
        <v>1555</v>
      </c>
      <c r="C607" t="s">
        <v>1624</v>
      </c>
      <c r="D607" t="s">
        <v>1625</v>
      </c>
      <c r="E607" t="s">
        <v>1664</v>
      </c>
      <c r="F607" t="s">
        <v>1677</v>
      </c>
      <c r="G607" t="s">
        <v>1678</v>
      </c>
      <c r="H607" s="56">
        <v>0</v>
      </c>
      <c r="I607" s="56">
        <v>311900.67</v>
      </c>
      <c r="J607" s="56">
        <v>311900.67</v>
      </c>
      <c r="K607" s="56">
        <v>0</v>
      </c>
      <c r="L607" s="56">
        <v>0</v>
      </c>
      <c r="M607" s="56">
        <v>794856.77</v>
      </c>
      <c r="N607" s="56">
        <v>794856.77</v>
      </c>
      <c r="O607" s="56">
        <v>0</v>
      </c>
      <c r="P607" s="1">
        <v>63</v>
      </c>
    </row>
    <row r="608" spans="1:16" ht="12.75">
      <c r="A608" t="s">
        <v>235</v>
      </c>
      <c r="B608" t="s">
        <v>1555</v>
      </c>
      <c r="C608" t="s">
        <v>1624</v>
      </c>
      <c r="D608" t="s">
        <v>1625</v>
      </c>
      <c r="E608" t="s">
        <v>1664</v>
      </c>
      <c r="F608" t="s">
        <v>1679</v>
      </c>
      <c r="G608" t="s">
        <v>1680</v>
      </c>
      <c r="H608" s="56">
        <v>0</v>
      </c>
      <c r="I608" s="56">
        <v>43551382.6</v>
      </c>
      <c r="J608" s="56">
        <v>43551382.6</v>
      </c>
      <c r="K608" s="56">
        <v>0</v>
      </c>
      <c r="L608" s="56">
        <v>0</v>
      </c>
      <c r="M608" s="56">
        <v>151030432.19</v>
      </c>
      <c r="N608" s="56">
        <v>151030432.19</v>
      </c>
      <c r="O608" s="56">
        <v>0</v>
      </c>
      <c r="P608" s="1">
        <v>63</v>
      </c>
    </row>
    <row r="609" spans="1:16" ht="12.75">
      <c r="A609" t="s">
        <v>235</v>
      </c>
      <c r="B609" t="s">
        <v>1555</v>
      </c>
      <c r="C609" t="s">
        <v>1624</v>
      </c>
      <c r="D609" t="s">
        <v>1625</v>
      </c>
      <c r="E609" t="s">
        <v>1664</v>
      </c>
      <c r="F609" t="s">
        <v>1681</v>
      </c>
      <c r="G609" t="s">
        <v>1682</v>
      </c>
      <c r="H609" s="56">
        <v>0</v>
      </c>
      <c r="I609" s="56">
        <v>432113.95</v>
      </c>
      <c r="J609" s="56">
        <v>629975.17</v>
      </c>
      <c r="K609" s="56">
        <v>-197861.22</v>
      </c>
      <c r="L609" s="56">
        <v>-35153.75</v>
      </c>
      <c r="M609" s="56">
        <v>3138096.42</v>
      </c>
      <c r="N609" s="56">
        <v>3104098.16</v>
      </c>
      <c r="O609" s="56">
        <v>-1155.49</v>
      </c>
      <c r="P609" s="1">
        <v>63</v>
      </c>
    </row>
    <row r="610" spans="1:16" ht="12.75">
      <c r="A610" t="s">
        <v>235</v>
      </c>
      <c r="B610" t="s">
        <v>1555</v>
      </c>
      <c r="C610" t="s">
        <v>1624</v>
      </c>
      <c r="D610" t="s">
        <v>1625</v>
      </c>
      <c r="E610" t="s">
        <v>1683</v>
      </c>
      <c r="F610" t="s">
        <v>1684</v>
      </c>
      <c r="G610" t="s">
        <v>1685</v>
      </c>
      <c r="H610" s="56">
        <v>0</v>
      </c>
      <c r="I610" s="56">
        <v>0</v>
      </c>
      <c r="J610" s="56">
        <v>0</v>
      </c>
      <c r="K610" s="56">
        <v>0</v>
      </c>
      <c r="L610" s="56">
        <v>0</v>
      </c>
      <c r="M610" s="56">
        <v>0</v>
      </c>
      <c r="N610" s="56">
        <v>0</v>
      </c>
      <c r="O610" s="56">
        <v>0</v>
      </c>
      <c r="P610" s="1">
        <v>63</v>
      </c>
    </row>
    <row r="611" spans="1:16" ht="12.75">
      <c r="A611" t="s">
        <v>235</v>
      </c>
      <c r="B611" t="s">
        <v>1555</v>
      </c>
      <c r="C611" t="s">
        <v>1624</v>
      </c>
      <c r="D611" t="s">
        <v>1625</v>
      </c>
      <c r="E611" t="s">
        <v>1683</v>
      </c>
      <c r="F611" t="s">
        <v>1686</v>
      </c>
      <c r="G611" t="s">
        <v>1687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1">
        <v>63</v>
      </c>
    </row>
    <row r="612" spans="1:16" ht="12.75">
      <c r="A612" t="s">
        <v>235</v>
      </c>
      <c r="B612" t="s">
        <v>1555</v>
      </c>
      <c r="C612" t="s">
        <v>1624</v>
      </c>
      <c r="D612" t="s">
        <v>1625</v>
      </c>
      <c r="E612" t="s">
        <v>1688</v>
      </c>
      <c r="F612" t="s">
        <v>1689</v>
      </c>
      <c r="G612" t="s">
        <v>1690</v>
      </c>
      <c r="H612" s="56">
        <v>0</v>
      </c>
      <c r="I612" s="56">
        <v>679966.95</v>
      </c>
      <c r="J612" s="56">
        <v>529779.49</v>
      </c>
      <c r="K612" s="56">
        <v>150187.46</v>
      </c>
      <c r="L612" s="56">
        <v>155508.44</v>
      </c>
      <c r="M612" s="56">
        <v>6940105.44</v>
      </c>
      <c r="N612" s="56">
        <v>7248619.96</v>
      </c>
      <c r="O612" s="56">
        <v>-153006.08</v>
      </c>
      <c r="P612" s="1">
        <v>63</v>
      </c>
    </row>
    <row r="613" spans="1:16" ht="12.75">
      <c r="A613" t="s">
        <v>235</v>
      </c>
      <c r="B613" t="s">
        <v>1555</v>
      </c>
      <c r="C613" t="s">
        <v>1624</v>
      </c>
      <c r="D613" t="s">
        <v>1625</v>
      </c>
      <c r="E613" t="s">
        <v>1688</v>
      </c>
      <c r="F613" t="s">
        <v>1691</v>
      </c>
      <c r="G613" t="s">
        <v>1692</v>
      </c>
      <c r="H613" s="56">
        <v>0</v>
      </c>
      <c r="I613" s="56">
        <v>0</v>
      </c>
      <c r="J613" s="56">
        <v>0</v>
      </c>
      <c r="K613" s="56">
        <v>0</v>
      </c>
      <c r="L613" s="56">
        <v>-18310.69</v>
      </c>
      <c r="M613" s="56">
        <v>0</v>
      </c>
      <c r="N613" s="56">
        <v>0</v>
      </c>
      <c r="O613" s="56">
        <v>-18310.69</v>
      </c>
      <c r="P613" s="1">
        <v>63</v>
      </c>
    </row>
    <row r="614" spans="1:16" ht="12.75">
      <c r="A614" t="s">
        <v>235</v>
      </c>
      <c r="B614" t="s">
        <v>1555</v>
      </c>
      <c r="C614" t="s">
        <v>1624</v>
      </c>
      <c r="D614" t="s">
        <v>1625</v>
      </c>
      <c r="E614" t="s">
        <v>1688</v>
      </c>
      <c r="F614" t="s">
        <v>1693</v>
      </c>
      <c r="G614" t="s">
        <v>1694</v>
      </c>
      <c r="H614" s="56">
        <v>0</v>
      </c>
      <c r="I614" s="56">
        <v>0</v>
      </c>
      <c r="J614" s="56">
        <v>0</v>
      </c>
      <c r="K614" s="56">
        <v>0</v>
      </c>
      <c r="L614" s="56">
        <v>-2854.44</v>
      </c>
      <c r="M614" s="56">
        <v>0</v>
      </c>
      <c r="N614" s="56">
        <v>0</v>
      </c>
      <c r="O614" s="56">
        <v>-2854.44</v>
      </c>
      <c r="P614" s="1">
        <v>63</v>
      </c>
    </row>
    <row r="615" spans="1:16" ht="12.75">
      <c r="A615" t="s">
        <v>235</v>
      </c>
      <c r="B615" t="s">
        <v>1555</v>
      </c>
      <c r="C615" t="s">
        <v>1624</v>
      </c>
      <c r="D615" t="s">
        <v>1625</v>
      </c>
      <c r="E615" t="s">
        <v>1695</v>
      </c>
      <c r="F615" t="s">
        <v>1696</v>
      </c>
      <c r="G615" t="s">
        <v>1697</v>
      </c>
      <c r="H615" s="56">
        <v>0</v>
      </c>
      <c r="I615" s="56">
        <v>2019.75</v>
      </c>
      <c r="J615" s="56">
        <v>582.65</v>
      </c>
      <c r="K615" s="56">
        <v>1437.1</v>
      </c>
      <c r="L615" s="56">
        <v>-78644.53</v>
      </c>
      <c r="M615" s="56">
        <v>78780.88</v>
      </c>
      <c r="N615" s="56">
        <v>47048.93</v>
      </c>
      <c r="O615" s="56">
        <v>-46912.58</v>
      </c>
      <c r="P615" s="1">
        <v>63</v>
      </c>
    </row>
    <row r="616" spans="1:16" ht="12.75">
      <c r="A616" t="s">
        <v>235</v>
      </c>
      <c r="B616" t="s">
        <v>1555</v>
      </c>
      <c r="C616" t="s">
        <v>1624</v>
      </c>
      <c r="D616" t="s">
        <v>1625</v>
      </c>
      <c r="E616" t="s">
        <v>1695</v>
      </c>
      <c r="F616" t="s">
        <v>1698</v>
      </c>
      <c r="G616" t="s">
        <v>1699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727.89</v>
      </c>
      <c r="N616" s="56">
        <v>727.89</v>
      </c>
      <c r="O616" s="56">
        <v>0</v>
      </c>
      <c r="P616" s="1">
        <v>63</v>
      </c>
    </row>
    <row r="617" spans="1:16" ht="12.75">
      <c r="A617" t="s">
        <v>235</v>
      </c>
      <c r="B617" t="s">
        <v>1555</v>
      </c>
      <c r="C617" t="s">
        <v>1624</v>
      </c>
      <c r="D617" t="s">
        <v>1625</v>
      </c>
      <c r="E617" t="s">
        <v>1695</v>
      </c>
      <c r="F617" t="s">
        <v>1700</v>
      </c>
      <c r="G617" t="s">
        <v>1701</v>
      </c>
      <c r="H617" s="56">
        <v>0</v>
      </c>
      <c r="I617" s="56">
        <v>1572.88</v>
      </c>
      <c r="J617" s="56">
        <v>1461.24</v>
      </c>
      <c r="K617" s="56">
        <v>111.64</v>
      </c>
      <c r="L617" s="56">
        <v>1860.02</v>
      </c>
      <c r="M617" s="56">
        <v>5991.12</v>
      </c>
      <c r="N617" s="56">
        <v>7316.04</v>
      </c>
      <c r="O617" s="56">
        <v>535.1</v>
      </c>
      <c r="P617" s="1">
        <v>63</v>
      </c>
    </row>
    <row r="618" spans="1:16" ht="12.75">
      <c r="A618" t="s">
        <v>235</v>
      </c>
      <c r="B618" t="s">
        <v>1555</v>
      </c>
      <c r="C618" t="s">
        <v>1624</v>
      </c>
      <c r="D618" t="s">
        <v>1625</v>
      </c>
      <c r="E618" t="s">
        <v>1695</v>
      </c>
      <c r="F618" t="s">
        <v>1702</v>
      </c>
      <c r="G618" t="s">
        <v>1703</v>
      </c>
      <c r="H618" s="56">
        <v>0</v>
      </c>
      <c r="I618" s="56">
        <v>138695.29</v>
      </c>
      <c r="J618" s="56">
        <v>111812.4</v>
      </c>
      <c r="K618" s="56">
        <v>26882.89</v>
      </c>
      <c r="L618" s="56">
        <v>87264.89</v>
      </c>
      <c r="M618" s="56">
        <v>620000.5</v>
      </c>
      <c r="N618" s="56">
        <v>630971</v>
      </c>
      <c r="O618" s="56">
        <v>76294.39</v>
      </c>
      <c r="P618" s="1">
        <v>63</v>
      </c>
    </row>
    <row r="619" spans="1:16" ht="12.75">
      <c r="A619" t="s">
        <v>235</v>
      </c>
      <c r="B619" t="s">
        <v>1555</v>
      </c>
      <c r="C619" t="s">
        <v>1624</v>
      </c>
      <c r="D619" t="s">
        <v>1625</v>
      </c>
      <c r="E619" t="s">
        <v>1695</v>
      </c>
      <c r="F619" t="s">
        <v>1704</v>
      </c>
      <c r="G619" t="s">
        <v>1705</v>
      </c>
      <c r="H619" s="56">
        <v>0</v>
      </c>
      <c r="I619" s="56">
        <v>31250.71</v>
      </c>
      <c r="J619" s="56">
        <v>9358.44</v>
      </c>
      <c r="K619" s="56">
        <v>21892.27</v>
      </c>
      <c r="L619" s="56">
        <v>741.34</v>
      </c>
      <c r="M619" s="56">
        <v>30995.74</v>
      </c>
      <c r="N619" s="56">
        <v>30979.67</v>
      </c>
      <c r="O619" s="56">
        <v>757.41</v>
      </c>
      <c r="P619" s="1">
        <v>63</v>
      </c>
    </row>
    <row r="620" spans="1:16" ht="12.75">
      <c r="A620" t="s">
        <v>235</v>
      </c>
      <c r="B620" t="s">
        <v>1555</v>
      </c>
      <c r="C620" t="s">
        <v>1624</v>
      </c>
      <c r="D620" t="s">
        <v>1625</v>
      </c>
      <c r="E620" t="s">
        <v>1695</v>
      </c>
      <c r="F620" t="s">
        <v>1706</v>
      </c>
      <c r="G620" t="s">
        <v>1707</v>
      </c>
      <c r="H620" s="56">
        <v>0</v>
      </c>
      <c r="I620" s="56">
        <v>45334.36</v>
      </c>
      <c r="J620" s="56">
        <v>42127.62</v>
      </c>
      <c r="K620" s="56">
        <v>3206.74</v>
      </c>
      <c r="L620" s="56">
        <v>680</v>
      </c>
      <c r="M620" s="56">
        <v>186991.22</v>
      </c>
      <c r="N620" s="56">
        <v>185501.22</v>
      </c>
      <c r="O620" s="56">
        <v>2170</v>
      </c>
      <c r="P620" s="1">
        <v>63</v>
      </c>
    </row>
    <row r="621" spans="1:16" ht="12.75">
      <c r="A621" t="s">
        <v>235</v>
      </c>
      <c r="B621" t="s">
        <v>1555</v>
      </c>
      <c r="C621" t="s">
        <v>1624</v>
      </c>
      <c r="D621" t="s">
        <v>1625</v>
      </c>
      <c r="E621" t="s">
        <v>1695</v>
      </c>
      <c r="F621" t="s">
        <v>1708</v>
      </c>
      <c r="G621" t="s">
        <v>1709</v>
      </c>
      <c r="H621" s="56">
        <v>0</v>
      </c>
      <c r="I621" s="56">
        <v>0</v>
      </c>
      <c r="J621" s="56">
        <v>1032</v>
      </c>
      <c r="K621" s="56">
        <v>-1032</v>
      </c>
      <c r="L621" s="56">
        <v>257.3</v>
      </c>
      <c r="M621" s="56">
        <v>3376.5</v>
      </c>
      <c r="N621" s="56">
        <v>3423.8</v>
      </c>
      <c r="O621" s="56">
        <v>210</v>
      </c>
      <c r="P621" s="1">
        <v>63</v>
      </c>
    </row>
    <row r="622" spans="1:16" ht="12.75">
      <c r="A622" t="s">
        <v>235</v>
      </c>
      <c r="B622" t="s">
        <v>1555</v>
      </c>
      <c r="C622" t="s">
        <v>1624</v>
      </c>
      <c r="D622" t="s">
        <v>1625</v>
      </c>
      <c r="E622" t="s">
        <v>1695</v>
      </c>
      <c r="F622" t="s">
        <v>1710</v>
      </c>
      <c r="G622" t="s">
        <v>1711</v>
      </c>
      <c r="H622" s="56">
        <v>0</v>
      </c>
      <c r="I622" s="56">
        <v>44410.33</v>
      </c>
      <c r="J622" s="56">
        <v>69815.13</v>
      </c>
      <c r="K622" s="56">
        <v>-25404.8</v>
      </c>
      <c r="L622" s="56">
        <v>15369.04</v>
      </c>
      <c r="M622" s="56">
        <v>312889.84</v>
      </c>
      <c r="N622" s="56">
        <v>305854.08</v>
      </c>
      <c r="O622" s="56">
        <v>22404.8</v>
      </c>
      <c r="P622" s="1">
        <v>63</v>
      </c>
    </row>
    <row r="623" spans="1:16" ht="12.75">
      <c r="A623" t="s">
        <v>235</v>
      </c>
      <c r="B623" t="s">
        <v>1555</v>
      </c>
      <c r="C623" t="s">
        <v>1624</v>
      </c>
      <c r="D623" t="s">
        <v>1625</v>
      </c>
      <c r="E623" t="s">
        <v>1695</v>
      </c>
      <c r="F623" t="s">
        <v>1712</v>
      </c>
      <c r="G623" t="s">
        <v>1713</v>
      </c>
      <c r="H623" s="56">
        <v>0</v>
      </c>
      <c r="I623" s="56">
        <v>464727.93</v>
      </c>
      <c r="J623" s="56">
        <v>422988.14</v>
      </c>
      <c r="K623" s="56">
        <v>41739.79</v>
      </c>
      <c r="L623" s="56">
        <v>152940.39</v>
      </c>
      <c r="M623" s="56">
        <v>2451749.24</v>
      </c>
      <c r="N623" s="56">
        <v>2477030.59</v>
      </c>
      <c r="O623" s="56">
        <v>127659.04</v>
      </c>
      <c r="P623" s="1">
        <v>63</v>
      </c>
    </row>
    <row r="624" spans="1:16" ht="12.75">
      <c r="A624" t="s">
        <v>235</v>
      </c>
      <c r="B624" t="s">
        <v>1555</v>
      </c>
      <c r="C624" t="s">
        <v>1624</v>
      </c>
      <c r="D624" t="s">
        <v>1625</v>
      </c>
      <c r="E624" t="s">
        <v>1695</v>
      </c>
      <c r="F624" t="s">
        <v>1714</v>
      </c>
      <c r="G624" t="s">
        <v>1715</v>
      </c>
      <c r="H624" s="56">
        <v>0</v>
      </c>
      <c r="I624" s="56">
        <v>0</v>
      </c>
      <c r="J624" s="56">
        <v>0</v>
      </c>
      <c r="K624" s="56">
        <v>0</v>
      </c>
      <c r="L624" s="56">
        <v>0</v>
      </c>
      <c r="M624" s="56">
        <v>4280.68</v>
      </c>
      <c r="N624" s="56">
        <v>4280.68</v>
      </c>
      <c r="O624" s="56">
        <v>0</v>
      </c>
      <c r="P624" s="1">
        <v>63</v>
      </c>
    </row>
    <row r="625" spans="1:16" ht="12.75">
      <c r="A625" t="s">
        <v>235</v>
      </c>
      <c r="B625" t="s">
        <v>1555</v>
      </c>
      <c r="C625" t="s">
        <v>1624</v>
      </c>
      <c r="D625" t="s">
        <v>1625</v>
      </c>
      <c r="E625" t="s">
        <v>1695</v>
      </c>
      <c r="F625" t="s">
        <v>1716</v>
      </c>
      <c r="G625" t="s">
        <v>1717</v>
      </c>
      <c r="H625" s="56">
        <v>0</v>
      </c>
      <c r="I625" s="56">
        <v>8723.51</v>
      </c>
      <c r="J625" s="56">
        <v>8558.2</v>
      </c>
      <c r="K625" s="56">
        <v>165.31</v>
      </c>
      <c r="L625" s="56">
        <v>2963.04</v>
      </c>
      <c r="M625" s="56">
        <v>29354.36</v>
      </c>
      <c r="N625" s="56">
        <v>29915.82</v>
      </c>
      <c r="O625" s="56">
        <v>2401.58</v>
      </c>
      <c r="P625" s="1">
        <v>63</v>
      </c>
    </row>
    <row r="626" spans="1:16" ht="12.75">
      <c r="A626" t="s">
        <v>235</v>
      </c>
      <c r="B626" t="s">
        <v>1555</v>
      </c>
      <c r="C626" t="s">
        <v>1624</v>
      </c>
      <c r="D626" t="s">
        <v>1625</v>
      </c>
      <c r="E626" t="s">
        <v>1695</v>
      </c>
      <c r="F626" t="s">
        <v>1718</v>
      </c>
      <c r="G626" t="s">
        <v>1719</v>
      </c>
      <c r="H626" s="56">
        <v>0</v>
      </c>
      <c r="I626" s="56">
        <v>0</v>
      </c>
      <c r="J626" s="56">
        <v>0</v>
      </c>
      <c r="K626" s="56">
        <v>0</v>
      </c>
      <c r="L626" s="56">
        <v>0</v>
      </c>
      <c r="M626" s="56">
        <v>0</v>
      </c>
      <c r="N626" s="56">
        <v>0</v>
      </c>
      <c r="O626" s="56">
        <v>0</v>
      </c>
      <c r="P626" s="1">
        <v>63</v>
      </c>
    </row>
    <row r="627" spans="1:16" ht="12.75">
      <c r="A627" t="s">
        <v>235</v>
      </c>
      <c r="B627" t="s">
        <v>1555</v>
      </c>
      <c r="C627" t="s">
        <v>1624</v>
      </c>
      <c r="D627" t="s">
        <v>1625</v>
      </c>
      <c r="E627" t="s">
        <v>1695</v>
      </c>
      <c r="F627" t="s">
        <v>1720</v>
      </c>
      <c r="G627" t="s">
        <v>1721</v>
      </c>
      <c r="H627" s="56">
        <v>0</v>
      </c>
      <c r="I627" s="56">
        <v>0</v>
      </c>
      <c r="J627" s="56">
        <v>0</v>
      </c>
      <c r="K627" s="56">
        <v>0</v>
      </c>
      <c r="L627" s="56">
        <v>-758</v>
      </c>
      <c r="M627" s="56">
        <v>0</v>
      </c>
      <c r="N627" s="56">
        <v>0</v>
      </c>
      <c r="O627" s="56">
        <v>-758</v>
      </c>
      <c r="P627" s="1">
        <v>63</v>
      </c>
    </row>
    <row r="628" spans="1:16" ht="12.75">
      <c r="A628" t="s">
        <v>235</v>
      </c>
      <c r="B628" t="s">
        <v>1555</v>
      </c>
      <c r="C628" t="s">
        <v>1624</v>
      </c>
      <c r="D628" t="s">
        <v>1625</v>
      </c>
      <c r="E628" t="s">
        <v>1695</v>
      </c>
      <c r="F628" t="s">
        <v>1722</v>
      </c>
      <c r="G628" t="s">
        <v>1723</v>
      </c>
      <c r="H628" s="56">
        <v>0</v>
      </c>
      <c r="I628" s="56">
        <v>0</v>
      </c>
      <c r="J628" s="56">
        <v>0</v>
      </c>
      <c r="K628" s="56">
        <v>0</v>
      </c>
      <c r="L628" s="56">
        <v>-35</v>
      </c>
      <c r="M628" s="56">
        <v>0</v>
      </c>
      <c r="N628" s="56">
        <v>0</v>
      </c>
      <c r="O628" s="56">
        <v>-35</v>
      </c>
      <c r="P628" s="1">
        <v>63</v>
      </c>
    </row>
    <row r="629" spans="1:16" ht="12.75">
      <c r="A629" t="s">
        <v>235</v>
      </c>
      <c r="B629" t="s">
        <v>1555</v>
      </c>
      <c r="C629" t="s">
        <v>1624</v>
      </c>
      <c r="D629" t="s">
        <v>1625</v>
      </c>
      <c r="E629" t="s">
        <v>1695</v>
      </c>
      <c r="F629" t="s">
        <v>1724</v>
      </c>
      <c r="G629" t="s">
        <v>1725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14540.59</v>
      </c>
      <c r="N629" s="56">
        <v>14540.59</v>
      </c>
      <c r="O629" s="56">
        <v>0</v>
      </c>
      <c r="P629" s="1">
        <v>63</v>
      </c>
    </row>
    <row r="630" spans="1:16" ht="12.75">
      <c r="A630" t="s">
        <v>235</v>
      </c>
      <c r="B630" t="s">
        <v>1555</v>
      </c>
      <c r="C630" t="s">
        <v>1624</v>
      </c>
      <c r="D630" t="s">
        <v>1625</v>
      </c>
      <c r="E630" t="s">
        <v>1726</v>
      </c>
      <c r="F630" t="s">
        <v>1727</v>
      </c>
      <c r="G630" t="s">
        <v>1728</v>
      </c>
      <c r="H630" s="56">
        <v>0</v>
      </c>
      <c r="I630" s="56">
        <v>0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O630" s="56">
        <v>0</v>
      </c>
      <c r="P630" s="1">
        <v>63</v>
      </c>
    </row>
    <row r="631" spans="1:16" ht="12.75">
      <c r="A631" t="s">
        <v>235</v>
      </c>
      <c r="B631" t="s">
        <v>1555</v>
      </c>
      <c r="C631" t="s">
        <v>1624</v>
      </c>
      <c r="D631" t="s">
        <v>1625</v>
      </c>
      <c r="E631" t="s">
        <v>1726</v>
      </c>
      <c r="F631" t="s">
        <v>1729</v>
      </c>
      <c r="G631" t="s">
        <v>1730</v>
      </c>
      <c r="H631" s="56">
        <v>0</v>
      </c>
      <c r="I631" s="56">
        <v>180104</v>
      </c>
      <c r="J631" s="56">
        <v>180104</v>
      </c>
      <c r="K631" s="56">
        <v>0</v>
      </c>
      <c r="L631" s="56">
        <v>0</v>
      </c>
      <c r="M631" s="56">
        <v>764293</v>
      </c>
      <c r="N631" s="56">
        <v>764293</v>
      </c>
      <c r="O631" s="56">
        <v>0</v>
      </c>
      <c r="P631" s="1">
        <v>63</v>
      </c>
    </row>
    <row r="632" spans="1:16" ht="12.75">
      <c r="A632" t="s">
        <v>235</v>
      </c>
      <c r="B632" t="s">
        <v>1555</v>
      </c>
      <c r="C632" t="s">
        <v>1624</v>
      </c>
      <c r="D632" t="s">
        <v>1625</v>
      </c>
      <c r="E632" t="s">
        <v>1726</v>
      </c>
      <c r="F632" t="s">
        <v>1731</v>
      </c>
      <c r="G632" t="s">
        <v>1732</v>
      </c>
      <c r="H632" s="56">
        <v>0</v>
      </c>
      <c r="I632" s="56">
        <v>16995.31</v>
      </c>
      <c r="J632" s="56">
        <v>16877.31</v>
      </c>
      <c r="K632" s="56">
        <v>118</v>
      </c>
      <c r="L632" s="56">
        <v>-15158.72</v>
      </c>
      <c r="M632" s="56">
        <v>50004.11</v>
      </c>
      <c r="N632" s="56">
        <v>35151.78</v>
      </c>
      <c r="O632" s="56">
        <v>-306.39</v>
      </c>
      <c r="P632" s="1">
        <v>63</v>
      </c>
    </row>
    <row r="633" spans="1:16" ht="12.75">
      <c r="A633" t="s">
        <v>235</v>
      </c>
      <c r="B633" t="s">
        <v>1555</v>
      </c>
      <c r="C633" t="s">
        <v>1624</v>
      </c>
      <c r="D633" t="s">
        <v>1625</v>
      </c>
      <c r="E633" t="s">
        <v>1726</v>
      </c>
      <c r="F633" t="s">
        <v>1733</v>
      </c>
      <c r="G633" t="s">
        <v>1734</v>
      </c>
      <c r="H633" s="56">
        <v>0</v>
      </c>
      <c r="I633" s="56">
        <v>0</v>
      </c>
      <c r="J633" s="56">
        <v>0</v>
      </c>
      <c r="K633" s="56">
        <v>0</v>
      </c>
      <c r="L633" s="56">
        <v>-202</v>
      </c>
      <c r="M633" s="56">
        <v>4304</v>
      </c>
      <c r="N633" s="56">
        <v>4573</v>
      </c>
      <c r="O633" s="56">
        <v>-471</v>
      </c>
      <c r="P633" s="1">
        <v>63</v>
      </c>
    </row>
    <row r="634" spans="1:16" ht="12.75">
      <c r="A634" t="s">
        <v>235</v>
      </c>
      <c r="B634" t="s">
        <v>1555</v>
      </c>
      <c r="C634" t="s">
        <v>1624</v>
      </c>
      <c r="D634" t="s">
        <v>1625</v>
      </c>
      <c r="E634" t="s">
        <v>1726</v>
      </c>
      <c r="F634" t="s">
        <v>1735</v>
      </c>
      <c r="G634" t="s">
        <v>1736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1">
        <v>63</v>
      </c>
    </row>
    <row r="635" spans="1:16" ht="12.75">
      <c r="A635" t="s">
        <v>235</v>
      </c>
      <c r="B635" t="s">
        <v>1555</v>
      </c>
      <c r="C635" t="s">
        <v>1624</v>
      </c>
      <c r="D635" t="s">
        <v>1625</v>
      </c>
      <c r="E635" t="s">
        <v>1726</v>
      </c>
      <c r="F635" t="s">
        <v>1737</v>
      </c>
      <c r="G635" t="s">
        <v>1738</v>
      </c>
      <c r="H635" s="56">
        <v>0</v>
      </c>
      <c r="I635" s="56">
        <v>19696615.82</v>
      </c>
      <c r="J635" s="56">
        <v>18855198.09</v>
      </c>
      <c r="K635" s="56">
        <v>841417.73</v>
      </c>
      <c r="L635" s="56">
        <v>-297480.43</v>
      </c>
      <c r="M635" s="56">
        <v>87343762.49</v>
      </c>
      <c r="N635" s="56">
        <v>87891902.86</v>
      </c>
      <c r="O635" s="56">
        <v>-845620.8</v>
      </c>
      <c r="P635" s="1">
        <v>63</v>
      </c>
    </row>
    <row r="636" spans="1:16" ht="12.75">
      <c r="A636" t="s">
        <v>235</v>
      </c>
      <c r="B636" t="s">
        <v>1555</v>
      </c>
      <c r="C636" t="s">
        <v>1624</v>
      </c>
      <c r="D636" t="s">
        <v>1625</v>
      </c>
      <c r="E636" t="s">
        <v>1726</v>
      </c>
      <c r="F636" t="s">
        <v>1739</v>
      </c>
      <c r="G636" t="s">
        <v>1740</v>
      </c>
      <c r="H636" s="56">
        <v>0</v>
      </c>
      <c r="I636" s="56">
        <v>0</v>
      </c>
      <c r="J636" s="56">
        <v>256109.73</v>
      </c>
      <c r="K636" s="56">
        <v>-256109.73</v>
      </c>
      <c r="L636" s="56">
        <v>-399034.74</v>
      </c>
      <c r="M636" s="56">
        <v>0</v>
      </c>
      <c r="N636" s="56">
        <v>151042.99</v>
      </c>
      <c r="O636" s="56">
        <v>-550077.73</v>
      </c>
      <c r="P636" s="1">
        <v>63</v>
      </c>
    </row>
    <row r="637" spans="1:16" ht="12.75">
      <c r="A637" t="s">
        <v>235</v>
      </c>
      <c r="B637" t="s">
        <v>1555</v>
      </c>
      <c r="C637" t="s">
        <v>1624</v>
      </c>
      <c r="D637" t="s">
        <v>1625</v>
      </c>
      <c r="E637" t="s">
        <v>1726</v>
      </c>
      <c r="F637" t="s">
        <v>1741</v>
      </c>
      <c r="G637" t="s">
        <v>1742</v>
      </c>
      <c r="H637" s="56">
        <v>0</v>
      </c>
      <c r="I637" s="56">
        <v>0</v>
      </c>
      <c r="J637" s="56">
        <v>955811.18</v>
      </c>
      <c r="K637" s="56">
        <v>-955811.18</v>
      </c>
      <c r="L637" s="56">
        <v>-239139.5</v>
      </c>
      <c r="M637" s="56">
        <v>0</v>
      </c>
      <c r="N637" s="56">
        <v>-28903.68</v>
      </c>
      <c r="O637" s="56">
        <v>-210235.82</v>
      </c>
      <c r="P637" s="1">
        <v>63</v>
      </c>
    </row>
    <row r="638" spans="1:16" ht="12.75">
      <c r="A638" t="s">
        <v>235</v>
      </c>
      <c r="B638" t="s">
        <v>1555</v>
      </c>
      <c r="C638" t="s">
        <v>1624</v>
      </c>
      <c r="D638" t="s">
        <v>1625</v>
      </c>
      <c r="E638" t="s">
        <v>1726</v>
      </c>
      <c r="F638" t="s">
        <v>1743</v>
      </c>
      <c r="G638" t="s">
        <v>1744</v>
      </c>
      <c r="H638" s="56">
        <v>0</v>
      </c>
      <c r="I638" s="56">
        <v>0</v>
      </c>
      <c r="J638" s="56">
        <v>0</v>
      </c>
      <c r="K638" s="56">
        <v>0</v>
      </c>
      <c r="L638" s="56">
        <v>-124625.47</v>
      </c>
      <c r="M638" s="56">
        <v>0</v>
      </c>
      <c r="N638" s="56">
        <v>-124538.56</v>
      </c>
      <c r="O638" s="56">
        <v>-86.91</v>
      </c>
      <c r="P638" s="1">
        <v>63</v>
      </c>
    </row>
    <row r="639" spans="1:16" ht="12.75">
      <c r="A639" t="s">
        <v>235</v>
      </c>
      <c r="B639" t="s">
        <v>1555</v>
      </c>
      <c r="C639" t="s">
        <v>1624</v>
      </c>
      <c r="D639" t="s">
        <v>1625</v>
      </c>
      <c r="E639" t="s">
        <v>1726</v>
      </c>
      <c r="F639" t="s">
        <v>1745</v>
      </c>
      <c r="G639" t="s">
        <v>1746</v>
      </c>
      <c r="H639" s="56">
        <v>0</v>
      </c>
      <c r="I639" s="56">
        <v>0</v>
      </c>
      <c r="J639" s="56">
        <v>0</v>
      </c>
      <c r="K639" s="56">
        <v>0</v>
      </c>
      <c r="L639" s="56">
        <v>0</v>
      </c>
      <c r="M639" s="56">
        <v>0</v>
      </c>
      <c r="N639" s="56">
        <v>0</v>
      </c>
      <c r="O639" s="56">
        <v>0</v>
      </c>
      <c r="P639" s="1">
        <v>63</v>
      </c>
    </row>
    <row r="640" spans="1:16" ht="12.75">
      <c r="A640" t="s">
        <v>235</v>
      </c>
      <c r="B640" t="s">
        <v>1555</v>
      </c>
      <c r="C640" t="s">
        <v>1624</v>
      </c>
      <c r="D640" t="s">
        <v>1625</v>
      </c>
      <c r="E640" t="s">
        <v>1726</v>
      </c>
      <c r="F640" t="s">
        <v>1747</v>
      </c>
      <c r="G640" t="s">
        <v>1748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1">
        <v>63</v>
      </c>
    </row>
    <row r="641" spans="1:16" ht="12.75">
      <c r="A641" t="s">
        <v>235</v>
      </c>
      <c r="B641" t="s">
        <v>1555</v>
      </c>
      <c r="C641" t="s">
        <v>1624</v>
      </c>
      <c r="D641" t="s">
        <v>1625</v>
      </c>
      <c r="E641" t="s">
        <v>1726</v>
      </c>
      <c r="F641" t="s">
        <v>1749</v>
      </c>
      <c r="G641" t="s">
        <v>1750</v>
      </c>
      <c r="H641" s="56">
        <v>0</v>
      </c>
      <c r="I641" s="56">
        <v>0</v>
      </c>
      <c r="J641" s="56">
        <v>0</v>
      </c>
      <c r="K641" s="56">
        <v>0</v>
      </c>
      <c r="L641" s="56">
        <v>0</v>
      </c>
      <c r="M641" s="56">
        <v>0</v>
      </c>
      <c r="N641" s="56">
        <v>0</v>
      </c>
      <c r="O641" s="56">
        <v>0</v>
      </c>
      <c r="P641" s="1">
        <v>63</v>
      </c>
    </row>
    <row r="642" spans="1:16" ht="12.75">
      <c r="A642" t="s">
        <v>229</v>
      </c>
      <c r="B642" t="s">
        <v>1555</v>
      </c>
      <c r="C642" t="s">
        <v>1624</v>
      </c>
      <c r="D642" t="s">
        <v>1751</v>
      </c>
      <c r="E642" t="s">
        <v>1752</v>
      </c>
      <c r="F642" t="s">
        <v>1753</v>
      </c>
      <c r="G642" t="s">
        <v>1754</v>
      </c>
      <c r="H642" s="56">
        <v>0</v>
      </c>
      <c r="I642" s="56">
        <v>12568060.56</v>
      </c>
      <c r="J642" s="56">
        <v>12568060.56</v>
      </c>
      <c r="K642" s="56">
        <v>0</v>
      </c>
      <c r="L642" s="56">
        <v>0</v>
      </c>
      <c r="M642" s="56">
        <v>88535226.02</v>
      </c>
      <c r="N642" s="56">
        <v>88535226.02</v>
      </c>
      <c r="O642" s="56">
        <v>0</v>
      </c>
      <c r="P642" s="1">
        <v>28</v>
      </c>
    </row>
    <row r="643" spans="1:16" ht="12.75">
      <c r="A643" t="s">
        <v>229</v>
      </c>
      <c r="B643" t="s">
        <v>1555</v>
      </c>
      <c r="C643" t="s">
        <v>1624</v>
      </c>
      <c r="D643" t="s">
        <v>1751</v>
      </c>
      <c r="E643" t="s">
        <v>1752</v>
      </c>
      <c r="F643" t="s">
        <v>1755</v>
      </c>
      <c r="G643" t="s">
        <v>1756</v>
      </c>
      <c r="H643" s="56">
        <v>0</v>
      </c>
      <c r="I643" s="56">
        <v>238200000</v>
      </c>
      <c r="J643" s="56">
        <v>238200000</v>
      </c>
      <c r="K643" s="56">
        <v>0</v>
      </c>
      <c r="L643" s="56">
        <v>0</v>
      </c>
      <c r="M643" s="56">
        <v>2132000000</v>
      </c>
      <c r="N643" s="56">
        <v>2132000000</v>
      </c>
      <c r="O643" s="56">
        <v>0</v>
      </c>
      <c r="P643" s="1">
        <v>28</v>
      </c>
    </row>
    <row r="644" spans="1:16" ht="12.75">
      <c r="A644" t="s">
        <v>229</v>
      </c>
      <c r="B644" t="s">
        <v>1555</v>
      </c>
      <c r="C644" t="s">
        <v>1624</v>
      </c>
      <c r="D644" t="s">
        <v>1751</v>
      </c>
      <c r="E644" t="s">
        <v>1757</v>
      </c>
      <c r="F644" t="s">
        <v>1758</v>
      </c>
      <c r="G644" t="s">
        <v>1759</v>
      </c>
      <c r="H644" s="56">
        <v>0</v>
      </c>
      <c r="I644" s="56">
        <v>1359.42</v>
      </c>
      <c r="J644" s="56">
        <v>3174.42</v>
      </c>
      <c r="K644" s="56">
        <v>-1815</v>
      </c>
      <c r="L644" s="56">
        <v>0</v>
      </c>
      <c r="M644" s="56">
        <v>52983.04</v>
      </c>
      <c r="N644" s="56">
        <v>51168.04</v>
      </c>
      <c r="O644" s="56">
        <v>1815</v>
      </c>
      <c r="P644" s="1">
        <v>28</v>
      </c>
    </row>
    <row r="645" spans="1:16" ht="12.75">
      <c r="A645" t="s">
        <v>229</v>
      </c>
      <c r="B645" t="s">
        <v>1555</v>
      </c>
      <c r="C645" t="s">
        <v>1624</v>
      </c>
      <c r="D645" t="s">
        <v>1751</v>
      </c>
      <c r="E645" t="s">
        <v>1760</v>
      </c>
      <c r="F645" t="s">
        <v>1760</v>
      </c>
      <c r="G645" t="s">
        <v>1761</v>
      </c>
      <c r="H645" s="56">
        <v>0</v>
      </c>
      <c r="I645" s="56">
        <v>140884029.07</v>
      </c>
      <c r="J645" s="56">
        <v>140884029.07</v>
      </c>
      <c r="K645" s="56">
        <v>0</v>
      </c>
      <c r="L645" s="56">
        <v>0</v>
      </c>
      <c r="M645" s="56">
        <v>1101092967.27</v>
      </c>
      <c r="N645" s="56">
        <v>1101092967.27</v>
      </c>
      <c r="O645" s="56">
        <v>0</v>
      </c>
      <c r="P645" s="1">
        <v>28</v>
      </c>
    </row>
    <row r="646" spans="1:16" ht="12.75">
      <c r="A646" t="s">
        <v>229</v>
      </c>
      <c r="B646" t="s">
        <v>1555</v>
      </c>
      <c r="C646" t="s">
        <v>1624</v>
      </c>
      <c r="D646" t="s">
        <v>1751</v>
      </c>
      <c r="E646" t="s">
        <v>1762</v>
      </c>
      <c r="F646" t="s">
        <v>1762</v>
      </c>
      <c r="G646" t="s">
        <v>1763</v>
      </c>
      <c r="H646" s="56">
        <v>0</v>
      </c>
      <c r="I646" s="56">
        <v>14414534.85</v>
      </c>
      <c r="J646" s="56">
        <v>14414534.85</v>
      </c>
      <c r="K646" s="56">
        <v>0</v>
      </c>
      <c r="L646" s="56">
        <v>0</v>
      </c>
      <c r="M646" s="56">
        <v>63697240.43</v>
      </c>
      <c r="N646" s="56">
        <v>63697240.43</v>
      </c>
      <c r="O646" s="56">
        <v>0</v>
      </c>
      <c r="P646" s="1">
        <v>28</v>
      </c>
    </row>
    <row r="647" spans="1:16" ht="12.75">
      <c r="A647" t="s">
        <v>229</v>
      </c>
      <c r="B647" t="s">
        <v>1555</v>
      </c>
      <c r="C647" t="s">
        <v>1624</v>
      </c>
      <c r="D647" t="s">
        <v>1751</v>
      </c>
      <c r="E647" t="s">
        <v>1764</v>
      </c>
      <c r="F647" t="s">
        <v>1764</v>
      </c>
      <c r="G647" t="s">
        <v>1765</v>
      </c>
      <c r="H647" s="56">
        <v>0</v>
      </c>
      <c r="I647" s="56">
        <v>569434969.2</v>
      </c>
      <c r="J647" s="56">
        <v>569434969.2</v>
      </c>
      <c r="K647" s="56">
        <v>0</v>
      </c>
      <c r="L647" s="56">
        <v>0</v>
      </c>
      <c r="M647" s="56">
        <v>2350137873.19</v>
      </c>
      <c r="N647" s="56">
        <v>2350137873.19</v>
      </c>
      <c r="O647" s="56">
        <v>0</v>
      </c>
      <c r="P647" s="1">
        <v>28</v>
      </c>
    </row>
    <row r="648" spans="1:16" ht="12.75">
      <c r="A648" t="s">
        <v>229</v>
      </c>
      <c r="B648" t="s">
        <v>1555</v>
      </c>
      <c r="C648" t="s">
        <v>1624</v>
      </c>
      <c r="D648" t="s">
        <v>1751</v>
      </c>
      <c r="E648" t="s">
        <v>1766</v>
      </c>
      <c r="F648" t="s">
        <v>1766</v>
      </c>
      <c r="G648" t="s">
        <v>1767</v>
      </c>
      <c r="H648" s="56">
        <v>0</v>
      </c>
      <c r="I648" s="56">
        <v>2429.51</v>
      </c>
      <c r="J648" s="56">
        <v>0</v>
      </c>
      <c r="K648" s="56">
        <v>2429.51</v>
      </c>
      <c r="L648" s="56">
        <v>40</v>
      </c>
      <c r="M648" s="56">
        <v>0</v>
      </c>
      <c r="N648" s="56">
        <v>0</v>
      </c>
      <c r="O648" s="56">
        <v>40</v>
      </c>
      <c r="P648" s="1">
        <v>28</v>
      </c>
    </row>
    <row r="649" spans="1:16" ht="12.75">
      <c r="A649" t="s">
        <v>229</v>
      </c>
      <c r="B649" t="s">
        <v>1555</v>
      </c>
      <c r="C649" t="s">
        <v>1624</v>
      </c>
      <c r="D649" t="s">
        <v>1751</v>
      </c>
      <c r="E649" t="s">
        <v>1768</v>
      </c>
      <c r="F649" t="s">
        <v>1768</v>
      </c>
      <c r="G649" t="s">
        <v>1769</v>
      </c>
      <c r="H649" s="56">
        <v>0</v>
      </c>
      <c r="I649" s="56">
        <v>55714.84</v>
      </c>
      <c r="J649" s="56">
        <v>55714.84</v>
      </c>
      <c r="K649" s="56">
        <v>0</v>
      </c>
      <c r="L649" s="56">
        <v>0</v>
      </c>
      <c r="M649" s="56">
        <v>323023.79</v>
      </c>
      <c r="N649" s="56">
        <v>323023.79</v>
      </c>
      <c r="O649" s="56">
        <v>0</v>
      </c>
      <c r="P649" s="1">
        <v>28</v>
      </c>
    </row>
    <row r="650" spans="1:16" ht="12.75">
      <c r="A650" t="s">
        <v>229</v>
      </c>
      <c r="B650" t="s">
        <v>1555</v>
      </c>
      <c r="C650" t="s">
        <v>1624</v>
      </c>
      <c r="D650" t="s">
        <v>1751</v>
      </c>
      <c r="E650" t="s">
        <v>1770</v>
      </c>
      <c r="F650" t="s">
        <v>1771</v>
      </c>
      <c r="G650" t="s">
        <v>1772</v>
      </c>
      <c r="H650" s="56">
        <v>0</v>
      </c>
      <c r="I650" s="56">
        <v>0</v>
      </c>
      <c r="J650" s="56">
        <v>133551382.6</v>
      </c>
      <c r="K650" s="56">
        <v>-133551382.6</v>
      </c>
      <c r="L650" s="56">
        <v>147093855.01</v>
      </c>
      <c r="M650" s="56">
        <v>133551382.6</v>
      </c>
      <c r="N650" s="56">
        <v>147093855.01</v>
      </c>
      <c r="O650" s="56">
        <v>133551382.6</v>
      </c>
      <c r="P650" s="1">
        <v>28</v>
      </c>
    </row>
    <row r="651" spans="1:16" ht="12.75">
      <c r="A651" t="s">
        <v>229</v>
      </c>
      <c r="B651" t="s">
        <v>1555</v>
      </c>
      <c r="C651" t="s">
        <v>1624</v>
      </c>
      <c r="D651" t="s">
        <v>1773</v>
      </c>
      <c r="E651" t="s">
        <v>1774</v>
      </c>
      <c r="F651" t="s">
        <v>1774</v>
      </c>
      <c r="G651" t="s">
        <v>1775</v>
      </c>
      <c r="H651" s="56">
        <v>0</v>
      </c>
      <c r="I651" s="56">
        <v>51474728.99</v>
      </c>
      <c r="J651" s="56">
        <v>51474728.99</v>
      </c>
      <c r="K651" s="56">
        <v>0</v>
      </c>
      <c r="L651" s="56">
        <v>0</v>
      </c>
      <c r="M651" s="56">
        <v>145507105.43</v>
      </c>
      <c r="N651" s="56">
        <v>145507105.43</v>
      </c>
      <c r="O651" s="56">
        <v>0</v>
      </c>
      <c r="P651" s="1">
        <v>40</v>
      </c>
    </row>
    <row r="652" spans="1:16" ht="12.75">
      <c r="A652" t="s">
        <v>229</v>
      </c>
      <c r="B652" t="s">
        <v>1555</v>
      </c>
      <c r="C652" t="s">
        <v>1624</v>
      </c>
      <c r="D652" t="s">
        <v>1773</v>
      </c>
      <c r="E652" t="s">
        <v>1776</v>
      </c>
      <c r="F652" t="s">
        <v>1776</v>
      </c>
      <c r="G652" t="s">
        <v>1777</v>
      </c>
      <c r="H652" s="56">
        <v>0</v>
      </c>
      <c r="I652" s="56">
        <v>97983.44</v>
      </c>
      <c r="J652" s="56">
        <v>100235.94</v>
      </c>
      <c r="K652" s="56">
        <v>-2252.5</v>
      </c>
      <c r="L652" s="56">
        <v>-575.1</v>
      </c>
      <c r="M652" s="56">
        <v>1030686.63</v>
      </c>
      <c r="N652" s="56">
        <v>1027859.03</v>
      </c>
      <c r="O652" s="56">
        <v>2252.5</v>
      </c>
      <c r="P652" s="1">
        <v>40</v>
      </c>
    </row>
    <row r="653" spans="1:16" ht="12.75">
      <c r="A653" t="s">
        <v>229</v>
      </c>
      <c r="B653" t="s">
        <v>1555</v>
      </c>
      <c r="C653" t="s">
        <v>1624</v>
      </c>
      <c r="D653" t="s">
        <v>1773</v>
      </c>
      <c r="E653" t="s">
        <v>1778</v>
      </c>
      <c r="F653" t="s">
        <v>1778</v>
      </c>
      <c r="G653" t="s">
        <v>1779</v>
      </c>
      <c r="H653" s="56">
        <v>0</v>
      </c>
      <c r="I653" s="56">
        <v>921280961.04</v>
      </c>
      <c r="J653" s="56">
        <v>921280961.04</v>
      </c>
      <c r="K653" s="56">
        <v>0</v>
      </c>
      <c r="L653" s="56">
        <v>0</v>
      </c>
      <c r="M653" s="56">
        <v>4810009684.09</v>
      </c>
      <c r="N653" s="56">
        <v>4810009684.09</v>
      </c>
      <c r="O653" s="56">
        <v>0</v>
      </c>
      <c r="P653" s="1">
        <v>40</v>
      </c>
    </row>
    <row r="654" spans="1:16" ht="12.75">
      <c r="A654" t="s">
        <v>229</v>
      </c>
      <c r="B654" t="s">
        <v>1555</v>
      </c>
      <c r="C654" t="s">
        <v>1624</v>
      </c>
      <c r="D654" t="s">
        <v>1773</v>
      </c>
      <c r="E654" t="s">
        <v>1780</v>
      </c>
      <c r="F654" t="s">
        <v>1780</v>
      </c>
      <c r="G654" t="s">
        <v>1781</v>
      </c>
      <c r="H654" s="56">
        <v>0</v>
      </c>
      <c r="I654" s="56">
        <v>0</v>
      </c>
      <c r="J654" s="56">
        <v>0</v>
      </c>
      <c r="K654" s="56">
        <v>0</v>
      </c>
      <c r="L654" s="56">
        <v>0</v>
      </c>
      <c r="M654" s="56">
        <v>0</v>
      </c>
      <c r="N654" s="56">
        <v>0</v>
      </c>
      <c r="O654" s="56">
        <v>0</v>
      </c>
      <c r="P654" s="1">
        <v>40</v>
      </c>
    </row>
    <row r="655" spans="1:16" ht="12.75">
      <c r="A655" t="s">
        <v>229</v>
      </c>
      <c r="B655" t="s">
        <v>1555</v>
      </c>
      <c r="C655" t="s">
        <v>1624</v>
      </c>
      <c r="D655" t="s">
        <v>1773</v>
      </c>
      <c r="E655" t="s">
        <v>1782</v>
      </c>
      <c r="F655" t="s">
        <v>1782</v>
      </c>
      <c r="G655" t="s">
        <v>1783</v>
      </c>
      <c r="H655" s="56">
        <v>0</v>
      </c>
      <c r="I655" s="56">
        <v>95370115.37</v>
      </c>
      <c r="J655" s="56">
        <v>95370115.37</v>
      </c>
      <c r="K655" s="56">
        <v>0</v>
      </c>
      <c r="L655" s="56">
        <v>0</v>
      </c>
      <c r="M655" s="56">
        <v>1286517811.01</v>
      </c>
      <c r="N655" s="56">
        <v>1286517811.01</v>
      </c>
      <c r="O655" s="56">
        <v>0</v>
      </c>
      <c r="P655" s="1">
        <v>40</v>
      </c>
    </row>
    <row r="656" spans="1:16" ht="12.75">
      <c r="A656" t="s">
        <v>229</v>
      </c>
      <c r="B656" t="s">
        <v>1555</v>
      </c>
      <c r="C656" t="s">
        <v>1624</v>
      </c>
      <c r="D656" t="s">
        <v>1773</v>
      </c>
      <c r="E656" t="s">
        <v>1784</v>
      </c>
      <c r="F656" t="s">
        <v>1784</v>
      </c>
      <c r="G656" t="s">
        <v>1785</v>
      </c>
      <c r="H656" s="56">
        <v>0</v>
      </c>
      <c r="I656" s="56">
        <v>8112662.14</v>
      </c>
      <c r="J656" s="56">
        <v>8112662.14</v>
      </c>
      <c r="K656" s="56">
        <v>0</v>
      </c>
      <c r="L656" s="56">
        <v>0</v>
      </c>
      <c r="M656" s="56">
        <v>221290285.99</v>
      </c>
      <c r="N656" s="56">
        <v>221290285.99</v>
      </c>
      <c r="O656" s="56">
        <v>0</v>
      </c>
      <c r="P656" s="1">
        <v>40</v>
      </c>
    </row>
    <row r="657" spans="1:16" ht="12.75">
      <c r="A657" t="s">
        <v>229</v>
      </c>
      <c r="B657" t="s">
        <v>1555</v>
      </c>
      <c r="C657" t="s">
        <v>1624</v>
      </c>
      <c r="D657" t="s">
        <v>1773</v>
      </c>
      <c r="E657" t="s">
        <v>1786</v>
      </c>
      <c r="F657" t="s">
        <v>1786</v>
      </c>
      <c r="G657" t="s">
        <v>1787</v>
      </c>
      <c r="H657" s="56">
        <v>0</v>
      </c>
      <c r="I657" s="56">
        <v>0</v>
      </c>
      <c r="J657" s="56">
        <v>0</v>
      </c>
      <c r="K657" s="56">
        <v>0</v>
      </c>
      <c r="L657" s="56">
        <v>0</v>
      </c>
      <c r="M657" s="56">
        <v>0</v>
      </c>
      <c r="N657" s="56">
        <v>0</v>
      </c>
      <c r="O657" s="56">
        <v>0</v>
      </c>
      <c r="P657" s="1">
        <v>40</v>
      </c>
    </row>
    <row r="658" spans="1:16" ht="12.75">
      <c r="A658" t="s">
        <v>229</v>
      </c>
      <c r="B658" t="s">
        <v>1555</v>
      </c>
      <c r="C658" t="s">
        <v>1624</v>
      </c>
      <c r="D658" t="s">
        <v>1773</v>
      </c>
      <c r="E658" t="s">
        <v>1788</v>
      </c>
      <c r="F658" t="s">
        <v>1788</v>
      </c>
      <c r="G658" t="s">
        <v>1789</v>
      </c>
      <c r="H658" s="56">
        <v>0</v>
      </c>
      <c r="I658" s="56">
        <v>365468514.51</v>
      </c>
      <c r="J658" s="56">
        <v>365468514.51</v>
      </c>
      <c r="K658" s="56">
        <v>0</v>
      </c>
      <c r="L658" s="56">
        <v>0</v>
      </c>
      <c r="M658" s="56">
        <v>1159414848.34</v>
      </c>
      <c r="N658" s="56">
        <v>1159414848.34</v>
      </c>
      <c r="O658" s="56">
        <v>0</v>
      </c>
      <c r="P658" s="1">
        <v>40</v>
      </c>
    </row>
    <row r="659" spans="1:16" ht="12.75">
      <c r="A659" t="s">
        <v>229</v>
      </c>
      <c r="B659" t="s">
        <v>1555</v>
      </c>
      <c r="C659" t="s">
        <v>1624</v>
      </c>
      <c r="D659" t="s">
        <v>1773</v>
      </c>
      <c r="E659" t="s">
        <v>1790</v>
      </c>
      <c r="F659" t="s">
        <v>1790</v>
      </c>
      <c r="G659" t="s">
        <v>1791</v>
      </c>
      <c r="H659" s="56">
        <v>0</v>
      </c>
      <c r="I659" s="56">
        <v>2170326.45</v>
      </c>
      <c r="J659" s="56">
        <v>2170326.45</v>
      </c>
      <c r="K659" s="56">
        <v>0</v>
      </c>
      <c r="L659" s="56">
        <v>0</v>
      </c>
      <c r="M659" s="56">
        <v>7705395.37</v>
      </c>
      <c r="N659" s="56">
        <v>7705395.37</v>
      </c>
      <c r="O659" s="56">
        <v>0</v>
      </c>
      <c r="P659" s="1">
        <v>40</v>
      </c>
    </row>
    <row r="660" spans="1:16" ht="12.75">
      <c r="A660" t="s">
        <v>229</v>
      </c>
      <c r="B660" t="s">
        <v>1555</v>
      </c>
      <c r="C660" t="s">
        <v>1624</v>
      </c>
      <c r="D660" t="s">
        <v>1792</v>
      </c>
      <c r="E660" t="s">
        <v>1793</v>
      </c>
      <c r="F660" t="s">
        <v>1793</v>
      </c>
      <c r="G660" t="s">
        <v>1794</v>
      </c>
      <c r="H660" s="56">
        <v>0</v>
      </c>
      <c r="I660" s="56">
        <v>201938.61</v>
      </c>
      <c r="J660" s="56">
        <v>115542.14</v>
      </c>
      <c r="K660" s="56">
        <v>86396.47</v>
      </c>
      <c r="L660" s="56">
        <v>204572.48</v>
      </c>
      <c r="M660" s="56">
        <v>883605.52</v>
      </c>
      <c r="N660" s="56">
        <v>902748.79</v>
      </c>
      <c r="O660" s="56">
        <v>185429.21</v>
      </c>
      <c r="P660" s="1">
        <v>28</v>
      </c>
    </row>
    <row r="661" spans="1:16" ht="12.75">
      <c r="A661" t="s">
        <v>229</v>
      </c>
      <c r="B661" t="s">
        <v>1555</v>
      </c>
      <c r="C661" t="s">
        <v>1624</v>
      </c>
      <c r="D661" t="s">
        <v>1795</v>
      </c>
      <c r="E661" t="s">
        <v>1796</v>
      </c>
      <c r="F661" t="s">
        <v>1796</v>
      </c>
      <c r="G661" t="s">
        <v>1797</v>
      </c>
      <c r="H661" s="56">
        <v>0</v>
      </c>
      <c r="I661" s="56">
        <v>0</v>
      </c>
      <c r="J661" s="56">
        <v>0</v>
      </c>
      <c r="K661" s="56">
        <v>0</v>
      </c>
      <c r="L661" s="56">
        <v>0</v>
      </c>
      <c r="M661" s="56">
        <v>0</v>
      </c>
      <c r="N661" s="56">
        <v>0</v>
      </c>
      <c r="O661" s="56">
        <v>0</v>
      </c>
      <c r="P661" s="1">
        <v>63</v>
      </c>
    </row>
    <row r="662" spans="1:16" ht="12.75">
      <c r="A662" t="s">
        <v>235</v>
      </c>
      <c r="B662" t="s">
        <v>1555</v>
      </c>
      <c r="C662" t="s">
        <v>1798</v>
      </c>
      <c r="D662" t="s">
        <v>1799</v>
      </c>
      <c r="E662" t="s">
        <v>1800</v>
      </c>
      <c r="F662" t="s">
        <v>1801</v>
      </c>
      <c r="G662" t="s">
        <v>1802</v>
      </c>
      <c r="H662" s="56">
        <v>0</v>
      </c>
      <c r="I662" s="56">
        <v>0</v>
      </c>
      <c r="J662" s="56">
        <v>0</v>
      </c>
      <c r="K662" s="56">
        <v>0</v>
      </c>
      <c r="L662" s="56">
        <v>0</v>
      </c>
      <c r="M662" s="56">
        <v>0</v>
      </c>
      <c r="N662" s="56">
        <v>0</v>
      </c>
      <c r="O662" s="56">
        <v>0</v>
      </c>
      <c r="P662" s="1">
        <v>59</v>
      </c>
    </row>
    <row r="663" spans="1:16" ht="12.75">
      <c r="A663" t="s">
        <v>235</v>
      </c>
      <c r="B663" t="s">
        <v>1555</v>
      </c>
      <c r="C663" t="s">
        <v>1798</v>
      </c>
      <c r="D663" t="s">
        <v>1799</v>
      </c>
      <c r="E663" t="s">
        <v>1800</v>
      </c>
      <c r="F663" t="s">
        <v>1803</v>
      </c>
      <c r="G663" t="s">
        <v>1804</v>
      </c>
      <c r="H663" s="56">
        <v>0</v>
      </c>
      <c r="I663" s="56">
        <v>0</v>
      </c>
      <c r="J663" s="56">
        <v>0</v>
      </c>
      <c r="K663" s="56">
        <v>0</v>
      </c>
      <c r="L663" s="56">
        <v>0</v>
      </c>
      <c r="M663" s="56">
        <v>0</v>
      </c>
      <c r="N663" s="56">
        <v>0</v>
      </c>
      <c r="O663" s="56">
        <v>0</v>
      </c>
      <c r="P663" s="1">
        <v>59</v>
      </c>
    </row>
    <row r="664" spans="1:16" ht="12.75">
      <c r="A664" t="s">
        <v>235</v>
      </c>
      <c r="B664" t="s">
        <v>1555</v>
      </c>
      <c r="C664" t="s">
        <v>1798</v>
      </c>
      <c r="D664" t="s">
        <v>1799</v>
      </c>
      <c r="E664" t="s">
        <v>1800</v>
      </c>
      <c r="F664" t="s">
        <v>1805</v>
      </c>
      <c r="G664" t="s">
        <v>1806</v>
      </c>
      <c r="H664" s="56">
        <v>0</v>
      </c>
      <c r="I664" s="56">
        <v>0</v>
      </c>
      <c r="J664" s="56">
        <v>0</v>
      </c>
      <c r="K664" s="56">
        <v>0</v>
      </c>
      <c r="L664" s="56">
        <v>-3616.46</v>
      </c>
      <c r="M664" s="56">
        <v>0</v>
      </c>
      <c r="N664" s="56">
        <v>0</v>
      </c>
      <c r="O664" s="56">
        <v>-3616.46</v>
      </c>
      <c r="P664" s="1">
        <v>59</v>
      </c>
    </row>
    <row r="665" spans="1:16" ht="12.75">
      <c r="A665" t="s">
        <v>235</v>
      </c>
      <c r="B665" t="s">
        <v>1555</v>
      </c>
      <c r="C665" t="s">
        <v>1798</v>
      </c>
      <c r="D665" t="s">
        <v>1799</v>
      </c>
      <c r="E665" t="s">
        <v>1800</v>
      </c>
      <c r="F665" t="s">
        <v>1807</v>
      </c>
      <c r="G665" t="s">
        <v>1808</v>
      </c>
      <c r="H665" s="56">
        <v>0</v>
      </c>
      <c r="I665" s="56">
        <v>3593</v>
      </c>
      <c r="J665" s="56">
        <v>10964.41</v>
      </c>
      <c r="K665" s="56">
        <v>-7371.41</v>
      </c>
      <c r="L665" s="56">
        <v>-124484.7</v>
      </c>
      <c r="M665" s="56">
        <v>16484.04</v>
      </c>
      <c r="N665" s="56">
        <v>62448</v>
      </c>
      <c r="O665" s="56">
        <v>-170448.66</v>
      </c>
      <c r="P665" s="1">
        <v>59</v>
      </c>
    </row>
    <row r="666" spans="1:16" ht="12.75">
      <c r="A666" t="s">
        <v>235</v>
      </c>
      <c r="B666" t="s">
        <v>1555</v>
      </c>
      <c r="C666" t="s">
        <v>1798</v>
      </c>
      <c r="D666" t="s">
        <v>1799</v>
      </c>
      <c r="E666" t="s">
        <v>1800</v>
      </c>
      <c r="F666" t="s">
        <v>1809</v>
      </c>
      <c r="G666" t="s">
        <v>1810</v>
      </c>
      <c r="H666" s="56">
        <v>0</v>
      </c>
      <c r="I666" s="56">
        <v>0</v>
      </c>
      <c r="J666" s="56">
        <v>0</v>
      </c>
      <c r="K666" s="56">
        <v>0</v>
      </c>
      <c r="L666" s="56">
        <v>-5122.69</v>
      </c>
      <c r="M666" s="56">
        <v>0</v>
      </c>
      <c r="N666" s="56">
        <v>4012.5</v>
      </c>
      <c r="O666" s="56">
        <v>-9135.19</v>
      </c>
      <c r="P666" s="1">
        <v>59</v>
      </c>
    </row>
    <row r="667" spans="1:16" ht="12.75">
      <c r="A667" t="s">
        <v>235</v>
      </c>
      <c r="B667" t="s">
        <v>1555</v>
      </c>
      <c r="C667" t="s">
        <v>1798</v>
      </c>
      <c r="D667" t="s">
        <v>1799</v>
      </c>
      <c r="E667" t="s">
        <v>1800</v>
      </c>
      <c r="F667" t="s">
        <v>1811</v>
      </c>
      <c r="G667" t="s">
        <v>1812</v>
      </c>
      <c r="H667" s="56">
        <v>0</v>
      </c>
      <c r="I667" s="56">
        <v>30217.15</v>
      </c>
      <c r="J667" s="56">
        <v>10000</v>
      </c>
      <c r="K667" s="56">
        <v>20217.15</v>
      </c>
      <c r="L667" s="56">
        <v>-125204.08</v>
      </c>
      <c r="M667" s="56">
        <v>56518.76</v>
      </c>
      <c r="N667" s="56">
        <v>76567.05</v>
      </c>
      <c r="O667" s="56">
        <v>-145252.37</v>
      </c>
      <c r="P667" s="1">
        <v>59</v>
      </c>
    </row>
    <row r="668" spans="1:16" ht="12.75">
      <c r="A668" t="s">
        <v>235</v>
      </c>
      <c r="B668" t="s">
        <v>1555</v>
      </c>
      <c r="C668" t="s">
        <v>1798</v>
      </c>
      <c r="D668" t="s">
        <v>1799</v>
      </c>
      <c r="E668" t="s">
        <v>1800</v>
      </c>
      <c r="F668" t="s">
        <v>1813</v>
      </c>
      <c r="G668" t="s">
        <v>1814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  <c r="M668" s="56">
        <v>0</v>
      </c>
      <c r="N668" s="56">
        <v>0</v>
      </c>
      <c r="O668" s="56">
        <v>0</v>
      </c>
      <c r="P668" s="1">
        <v>59</v>
      </c>
    </row>
    <row r="669" spans="1:16" ht="12.75">
      <c r="A669" t="s">
        <v>235</v>
      </c>
      <c r="B669" t="s">
        <v>1555</v>
      </c>
      <c r="C669" t="s">
        <v>1798</v>
      </c>
      <c r="D669" t="s">
        <v>1799</v>
      </c>
      <c r="E669" t="s">
        <v>1800</v>
      </c>
      <c r="F669" t="s">
        <v>1815</v>
      </c>
      <c r="G669" t="s">
        <v>1816</v>
      </c>
      <c r="H669" s="56">
        <v>0</v>
      </c>
      <c r="I669" s="56">
        <v>0</v>
      </c>
      <c r="J669" s="56">
        <v>0</v>
      </c>
      <c r="K669" s="56">
        <v>0</v>
      </c>
      <c r="L669" s="56">
        <v>-1280.2</v>
      </c>
      <c r="M669" s="56">
        <v>0</v>
      </c>
      <c r="N669" s="56">
        <v>0</v>
      </c>
      <c r="O669" s="56">
        <v>-1280.2</v>
      </c>
      <c r="P669" s="1">
        <v>59</v>
      </c>
    </row>
    <row r="670" spans="1:16" ht="12.75">
      <c r="A670" t="s">
        <v>235</v>
      </c>
      <c r="B670" t="s">
        <v>1555</v>
      </c>
      <c r="C670" t="s">
        <v>1798</v>
      </c>
      <c r="D670" t="s">
        <v>1799</v>
      </c>
      <c r="E670" t="s">
        <v>1800</v>
      </c>
      <c r="F670" t="s">
        <v>1817</v>
      </c>
      <c r="G670" t="s">
        <v>1818</v>
      </c>
      <c r="H670" s="56">
        <v>0</v>
      </c>
      <c r="I670" s="56">
        <v>0</v>
      </c>
      <c r="J670" s="56">
        <v>0</v>
      </c>
      <c r="K670" s="56">
        <v>0</v>
      </c>
      <c r="L670" s="56">
        <v>-4740.67</v>
      </c>
      <c r="M670" s="56">
        <v>1578.63</v>
      </c>
      <c r="N670" s="56">
        <v>0</v>
      </c>
      <c r="O670" s="56">
        <v>-3162.04</v>
      </c>
      <c r="P670" s="1">
        <v>59</v>
      </c>
    </row>
    <row r="671" spans="1:16" ht="12.75">
      <c r="A671" t="s">
        <v>235</v>
      </c>
      <c r="B671" t="s">
        <v>1555</v>
      </c>
      <c r="C671" t="s">
        <v>1798</v>
      </c>
      <c r="D671" t="s">
        <v>1799</v>
      </c>
      <c r="E671" t="s">
        <v>1800</v>
      </c>
      <c r="F671" t="s">
        <v>1819</v>
      </c>
      <c r="G671" t="s">
        <v>1820</v>
      </c>
      <c r="H671" s="56">
        <v>0</v>
      </c>
      <c r="I671" s="56">
        <v>12785.51</v>
      </c>
      <c r="J671" s="56">
        <v>18194.59</v>
      </c>
      <c r="K671" s="56">
        <v>-5409.08</v>
      </c>
      <c r="L671" s="56">
        <v>-87684.81</v>
      </c>
      <c r="M671" s="56">
        <v>51668.7</v>
      </c>
      <c r="N671" s="56">
        <v>30834.98</v>
      </c>
      <c r="O671" s="56">
        <v>-66851.09</v>
      </c>
      <c r="P671" s="1">
        <v>59</v>
      </c>
    </row>
    <row r="672" spans="1:16" ht="12.75">
      <c r="A672" t="s">
        <v>235</v>
      </c>
      <c r="B672" t="s">
        <v>1555</v>
      </c>
      <c r="C672" t="s">
        <v>1798</v>
      </c>
      <c r="D672" t="s">
        <v>1799</v>
      </c>
      <c r="E672" t="s">
        <v>1800</v>
      </c>
      <c r="F672" t="s">
        <v>1821</v>
      </c>
      <c r="G672" t="s">
        <v>1822</v>
      </c>
      <c r="H672" s="56">
        <v>0</v>
      </c>
      <c r="I672" s="56">
        <v>1550</v>
      </c>
      <c r="J672" s="56">
        <v>0</v>
      </c>
      <c r="K672" s="56">
        <v>1550</v>
      </c>
      <c r="L672" s="56">
        <v>0</v>
      </c>
      <c r="M672" s="56">
        <v>0</v>
      </c>
      <c r="N672" s="56">
        <v>3032.59</v>
      </c>
      <c r="O672" s="56">
        <v>-3032.59</v>
      </c>
      <c r="P672" s="1">
        <v>59</v>
      </c>
    </row>
    <row r="673" spans="1:16" ht="12.75">
      <c r="A673" t="s">
        <v>235</v>
      </c>
      <c r="B673" t="s">
        <v>1555</v>
      </c>
      <c r="C673" t="s">
        <v>1798</v>
      </c>
      <c r="D673" t="s">
        <v>1799</v>
      </c>
      <c r="E673" t="s">
        <v>1800</v>
      </c>
      <c r="F673" t="s">
        <v>1823</v>
      </c>
      <c r="G673" t="s">
        <v>1824</v>
      </c>
      <c r="H673" s="56">
        <v>0</v>
      </c>
      <c r="I673" s="56">
        <v>12688.26</v>
      </c>
      <c r="J673" s="56">
        <v>0</v>
      </c>
      <c r="K673" s="56">
        <v>12688.26</v>
      </c>
      <c r="L673" s="56">
        <v>-63325.98</v>
      </c>
      <c r="M673" s="56">
        <v>18066.35</v>
      </c>
      <c r="N673" s="56">
        <v>128848.56</v>
      </c>
      <c r="O673" s="56">
        <v>-174108.19</v>
      </c>
      <c r="P673" s="1">
        <v>59</v>
      </c>
    </row>
    <row r="674" spans="1:16" ht="12.75">
      <c r="A674" t="s">
        <v>235</v>
      </c>
      <c r="B674" t="s">
        <v>1555</v>
      </c>
      <c r="C674" t="s">
        <v>1798</v>
      </c>
      <c r="D674" t="s">
        <v>1799</v>
      </c>
      <c r="E674" t="s">
        <v>1800</v>
      </c>
      <c r="F674" t="s">
        <v>1825</v>
      </c>
      <c r="G674" t="s">
        <v>1826</v>
      </c>
      <c r="H674" s="56">
        <v>0</v>
      </c>
      <c r="I674" s="56">
        <v>3565</v>
      </c>
      <c r="J674" s="56">
        <v>0</v>
      </c>
      <c r="K674" s="56">
        <v>3565</v>
      </c>
      <c r="L674" s="56">
        <v>-20702.1</v>
      </c>
      <c r="M674" s="56">
        <v>9534.4</v>
      </c>
      <c r="N674" s="56">
        <v>4250</v>
      </c>
      <c r="O674" s="56">
        <v>-15417.7</v>
      </c>
      <c r="P674" s="1">
        <v>59</v>
      </c>
    </row>
    <row r="675" spans="1:16" ht="12.75">
      <c r="A675" t="s">
        <v>235</v>
      </c>
      <c r="B675" t="s">
        <v>1555</v>
      </c>
      <c r="C675" t="s">
        <v>1798</v>
      </c>
      <c r="D675" t="s">
        <v>1799</v>
      </c>
      <c r="E675" t="s">
        <v>1800</v>
      </c>
      <c r="F675" t="s">
        <v>1827</v>
      </c>
      <c r="G675" t="s">
        <v>1828</v>
      </c>
      <c r="H675" s="56">
        <v>0</v>
      </c>
      <c r="I675" s="56">
        <v>0</v>
      </c>
      <c r="J675" s="56">
        <v>7474.5</v>
      </c>
      <c r="K675" s="56">
        <v>-7474.5</v>
      </c>
      <c r="L675" s="56">
        <v>-61974.31</v>
      </c>
      <c r="M675" s="56">
        <v>13115</v>
      </c>
      <c r="N675" s="56">
        <v>17465</v>
      </c>
      <c r="O675" s="56">
        <v>-66324.31</v>
      </c>
      <c r="P675" s="1">
        <v>59</v>
      </c>
    </row>
    <row r="676" spans="1:16" ht="12.75">
      <c r="A676" t="s">
        <v>235</v>
      </c>
      <c r="B676" t="s">
        <v>1555</v>
      </c>
      <c r="C676" t="s">
        <v>1798</v>
      </c>
      <c r="D676" t="s">
        <v>1799</v>
      </c>
      <c r="E676" t="s">
        <v>1800</v>
      </c>
      <c r="F676" t="s">
        <v>1829</v>
      </c>
      <c r="G676" t="s">
        <v>1830</v>
      </c>
      <c r="H676" s="56">
        <v>0</v>
      </c>
      <c r="I676" s="56">
        <v>6516</v>
      </c>
      <c r="J676" s="56">
        <v>0</v>
      </c>
      <c r="K676" s="56">
        <v>6516</v>
      </c>
      <c r="L676" s="56">
        <v>-40134.7</v>
      </c>
      <c r="M676" s="56">
        <v>8821.67</v>
      </c>
      <c r="N676" s="56">
        <v>21693</v>
      </c>
      <c r="O676" s="56">
        <v>-53006.03</v>
      </c>
      <c r="P676" s="1">
        <v>59</v>
      </c>
    </row>
    <row r="677" spans="1:16" ht="12.75">
      <c r="A677" t="s">
        <v>235</v>
      </c>
      <c r="B677" t="s">
        <v>1555</v>
      </c>
      <c r="C677" t="s">
        <v>1798</v>
      </c>
      <c r="D677" t="s">
        <v>1799</v>
      </c>
      <c r="E677" t="s">
        <v>1800</v>
      </c>
      <c r="F677" t="s">
        <v>1831</v>
      </c>
      <c r="G677" t="s">
        <v>1832</v>
      </c>
      <c r="H677" s="56">
        <v>0</v>
      </c>
      <c r="I677" s="56">
        <v>7674.97</v>
      </c>
      <c r="J677" s="56">
        <v>650</v>
      </c>
      <c r="K677" s="56">
        <v>7024.97</v>
      </c>
      <c r="L677" s="56">
        <v>-94420.08</v>
      </c>
      <c r="M677" s="56">
        <v>75080.65</v>
      </c>
      <c r="N677" s="56">
        <v>9752.27</v>
      </c>
      <c r="O677" s="56">
        <v>-29091.7</v>
      </c>
      <c r="P677" s="1">
        <v>59</v>
      </c>
    </row>
    <row r="678" spans="1:16" ht="12.75">
      <c r="A678" t="s">
        <v>235</v>
      </c>
      <c r="B678" t="s">
        <v>1555</v>
      </c>
      <c r="C678" t="s">
        <v>1798</v>
      </c>
      <c r="D678" t="s">
        <v>1799</v>
      </c>
      <c r="E678" t="s">
        <v>1800</v>
      </c>
      <c r="F678" t="s">
        <v>1833</v>
      </c>
      <c r="G678" t="s">
        <v>1834</v>
      </c>
      <c r="H678" s="56">
        <v>0</v>
      </c>
      <c r="I678" s="56">
        <v>11165</v>
      </c>
      <c r="J678" s="56">
        <v>14541.5</v>
      </c>
      <c r="K678" s="56">
        <v>-3376.5</v>
      </c>
      <c r="L678" s="56">
        <v>-24534.05</v>
      </c>
      <c r="M678" s="56">
        <v>13875.94</v>
      </c>
      <c r="N678" s="56">
        <v>51488.08</v>
      </c>
      <c r="O678" s="56">
        <v>-62146.19</v>
      </c>
      <c r="P678" s="1">
        <v>59</v>
      </c>
    </row>
    <row r="679" spans="1:16" ht="12.75">
      <c r="A679" t="s">
        <v>235</v>
      </c>
      <c r="B679" t="s">
        <v>1555</v>
      </c>
      <c r="C679" t="s">
        <v>1798</v>
      </c>
      <c r="D679" t="s">
        <v>1799</v>
      </c>
      <c r="E679" t="s">
        <v>1800</v>
      </c>
      <c r="F679" t="s">
        <v>1835</v>
      </c>
      <c r="G679" t="s">
        <v>1836</v>
      </c>
      <c r="H679" s="56">
        <v>0</v>
      </c>
      <c r="I679" s="56">
        <v>2975</v>
      </c>
      <c r="J679" s="56">
        <v>29877.12</v>
      </c>
      <c r="K679" s="56">
        <v>-26902.12</v>
      </c>
      <c r="L679" s="56">
        <v>-362245.48</v>
      </c>
      <c r="M679" s="56">
        <v>8748.54</v>
      </c>
      <c r="N679" s="56">
        <v>80000.75</v>
      </c>
      <c r="O679" s="56">
        <v>-433497.69</v>
      </c>
      <c r="P679" s="1">
        <v>59</v>
      </c>
    </row>
    <row r="680" spans="1:16" ht="12.75">
      <c r="A680" t="s">
        <v>235</v>
      </c>
      <c r="B680" t="s">
        <v>1555</v>
      </c>
      <c r="C680" t="s">
        <v>1798</v>
      </c>
      <c r="D680" t="s">
        <v>1799</v>
      </c>
      <c r="E680" t="s">
        <v>1800</v>
      </c>
      <c r="F680" t="s">
        <v>1837</v>
      </c>
      <c r="G680" t="s">
        <v>1838</v>
      </c>
      <c r="H680" s="56">
        <v>0</v>
      </c>
      <c r="I680" s="56">
        <v>36798.17</v>
      </c>
      <c r="J680" s="56">
        <v>0</v>
      </c>
      <c r="K680" s="56">
        <v>36798.17</v>
      </c>
      <c r="L680" s="56">
        <v>-6390.4</v>
      </c>
      <c r="M680" s="56">
        <v>12218.5</v>
      </c>
      <c r="N680" s="56">
        <v>45496.17</v>
      </c>
      <c r="O680" s="56">
        <v>-39668.07</v>
      </c>
      <c r="P680" s="1">
        <v>59</v>
      </c>
    </row>
    <row r="681" spans="1:16" ht="12.75">
      <c r="A681" t="s">
        <v>235</v>
      </c>
      <c r="B681" t="s">
        <v>1555</v>
      </c>
      <c r="C681" t="s">
        <v>1798</v>
      </c>
      <c r="D681" t="s">
        <v>1799</v>
      </c>
      <c r="E681" t="s">
        <v>1800</v>
      </c>
      <c r="F681" t="s">
        <v>1839</v>
      </c>
      <c r="G681" t="s">
        <v>1840</v>
      </c>
      <c r="H681" s="56">
        <v>0</v>
      </c>
      <c r="I681" s="56">
        <v>0</v>
      </c>
      <c r="J681" s="56">
        <v>0</v>
      </c>
      <c r="K681" s="56">
        <v>0</v>
      </c>
      <c r="L681" s="56">
        <v>-2000</v>
      </c>
      <c r="M681" s="56">
        <v>0</v>
      </c>
      <c r="N681" s="56">
        <v>0</v>
      </c>
      <c r="O681" s="56">
        <v>-2000</v>
      </c>
      <c r="P681" s="1">
        <v>59</v>
      </c>
    </row>
    <row r="682" spans="1:16" ht="12.75">
      <c r="A682" t="s">
        <v>235</v>
      </c>
      <c r="B682" t="s">
        <v>1555</v>
      </c>
      <c r="C682" t="s">
        <v>1798</v>
      </c>
      <c r="D682" t="s">
        <v>1799</v>
      </c>
      <c r="E682" t="s">
        <v>1800</v>
      </c>
      <c r="F682" t="s">
        <v>1841</v>
      </c>
      <c r="G682" t="s">
        <v>1842</v>
      </c>
      <c r="H682" s="56">
        <v>0</v>
      </c>
      <c r="I682" s="56">
        <v>0</v>
      </c>
      <c r="J682" s="56">
        <v>0</v>
      </c>
      <c r="K682" s="56">
        <v>0</v>
      </c>
      <c r="L682" s="56">
        <v>0</v>
      </c>
      <c r="M682" s="56">
        <v>0</v>
      </c>
      <c r="N682" s="56">
        <v>0</v>
      </c>
      <c r="O682" s="56">
        <v>0</v>
      </c>
      <c r="P682" s="1">
        <v>59</v>
      </c>
    </row>
    <row r="683" spans="1:16" ht="12.75">
      <c r="A683" t="s">
        <v>235</v>
      </c>
      <c r="B683" t="s">
        <v>1555</v>
      </c>
      <c r="C683" t="s">
        <v>1798</v>
      </c>
      <c r="D683" t="s">
        <v>1799</v>
      </c>
      <c r="E683" t="s">
        <v>1800</v>
      </c>
      <c r="F683" t="s">
        <v>1843</v>
      </c>
      <c r="G683" t="s">
        <v>1844</v>
      </c>
      <c r="H683" s="56">
        <v>0</v>
      </c>
      <c r="I683" s="56">
        <v>9976.25</v>
      </c>
      <c r="J683" s="56">
        <v>0</v>
      </c>
      <c r="K683" s="56">
        <v>9976.25</v>
      </c>
      <c r="L683" s="56">
        <v>-12973.75</v>
      </c>
      <c r="M683" s="56">
        <v>0</v>
      </c>
      <c r="N683" s="56">
        <v>1067.25</v>
      </c>
      <c r="O683" s="56">
        <v>-14041</v>
      </c>
      <c r="P683" s="1">
        <v>59</v>
      </c>
    </row>
    <row r="684" spans="1:16" ht="12.75">
      <c r="A684" t="s">
        <v>235</v>
      </c>
      <c r="B684" t="s">
        <v>1555</v>
      </c>
      <c r="C684" t="s">
        <v>1798</v>
      </c>
      <c r="D684" t="s">
        <v>1799</v>
      </c>
      <c r="E684" t="s">
        <v>1800</v>
      </c>
      <c r="F684" t="s">
        <v>1845</v>
      </c>
      <c r="G684" t="s">
        <v>1846</v>
      </c>
      <c r="H684" s="56">
        <v>0</v>
      </c>
      <c r="I684" s="56">
        <v>1970</v>
      </c>
      <c r="J684" s="56">
        <v>0</v>
      </c>
      <c r="K684" s="56">
        <v>1970</v>
      </c>
      <c r="L684" s="56">
        <v>-6115</v>
      </c>
      <c r="M684" s="56">
        <v>6115</v>
      </c>
      <c r="N684" s="56">
        <v>1970</v>
      </c>
      <c r="O684" s="56">
        <v>-1970</v>
      </c>
      <c r="P684" s="1">
        <v>59</v>
      </c>
    </row>
    <row r="685" spans="1:16" ht="12.75">
      <c r="A685" t="s">
        <v>235</v>
      </c>
      <c r="B685" t="s">
        <v>1555</v>
      </c>
      <c r="C685" t="s">
        <v>1798</v>
      </c>
      <c r="D685" t="s">
        <v>1799</v>
      </c>
      <c r="E685" t="s">
        <v>1800</v>
      </c>
      <c r="F685" t="s">
        <v>1847</v>
      </c>
      <c r="G685" t="s">
        <v>1848</v>
      </c>
      <c r="H685" s="56">
        <v>0</v>
      </c>
      <c r="I685" s="56">
        <v>0</v>
      </c>
      <c r="J685" s="56">
        <v>0</v>
      </c>
      <c r="K685" s="56">
        <v>0</v>
      </c>
      <c r="L685" s="56">
        <v>-601.01</v>
      </c>
      <c r="M685" s="56">
        <v>0</v>
      </c>
      <c r="N685" s="56">
        <v>0</v>
      </c>
      <c r="O685" s="56">
        <v>-601.01</v>
      </c>
      <c r="P685" s="1">
        <v>59</v>
      </c>
    </row>
    <row r="686" spans="1:16" ht="12.75">
      <c r="A686" t="s">
        <v>235</v>
      </c>
      <c r="B686" t="s">
        <v>1555</v>
      </c>
      <c r="C686" t="s">
        <v>1798</v>
      </c>
      <c r="D686" t="s">
        <v>1799</v>
      </c>
      <c r="E686" t="s">
        <v>1800</v>
      </c>
      <c r="F686" t="s">
        <v>1849</v>
      </c>
      <c r="G686" t="s">
        <v>1850</v>
      </c>
      <c r="H686" s="56">
        <v>0</v>
      </c>
      <c r="I686" s="56">
        <v>0</v>
      </c>
      <c r="J686" s="56">
        <v>0</v>
      </c>
      <c r="K686" s="56">
        <v>0</v>
      </c>
      <c r="L686" s="56">
        <v>0</v>
      </c>
      <c r="M686" s="56">
        <v>0</v>
      </c>
      <c r="N686" s="56">
        <v>0</v>
      </c>
      <c r="O686" s="56">
        <v>0</v>
      </c>
      <c r="P686" s="1">
        <v>59</v>
      </c>
    </row>
    <row r="687" spans="1:16" ht="12.75">
      <c r="A687" t="s">
        <v>235</v>
      </c>
      <c r="B687" t="s">
        <v>1555</v>
      </c>
      <c r="C687" t="s">
        <v>1798</v>
      </c>
      <c r="D687" t="s">
        <v>1799</v>
      </c>
      <c r="E687" t="s">
        <v>1800</v>
      </c>
      <c r="F687" t="s">
        <v>1851</v>
      </c>
      <c r="G687" t="s">
        <v>1852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6">
        <v>0</v>
      </c>
      <c r="N687" s="56">
        <v>0</v>
      </c>
      <c r="O687" s="56">
        <v>0</v>
      </c>
      <c r="P687" s="1">
        <v>59</v>
      </c>
    </row>
    <row r="688" spans="1:16" ht="12.75">
      <c r="A688" t="s">
        <v>235</v>
      </c>
      <c r="B688" t="s">
        <v>1555</v>
      </c>
      <c r="C688" t="s">
        <v>1798</v>
      </c>
      <c r="D688" t="s">
        <v>1799</v>
      </c>
      <c r="E688" t="s">
        <v>1800</v>
      </c>
      <c r="F688" t="s">
        <v>1853</v>
      </c>
      <c r="G688" t="s">
        <v>1854</v>
      </c>
      <c r="H688" s="56">
        <v>0</v>
      </c>
      <c r="I688" s="56">
        <v>0</v>
      </c>
      <c r="J688" s="56">
        <v>0</v>
      </c>
      <c r="K688" s="56">
        <v>0</v>
      </c>
      <c r="L688" s="56">
        <v>0</v>
      </c>
      <c r="M688" s="56">
        <v>0</v>
      </c>
      <c r="N688" s="56">
        <v>0</v>
      </c>
      <c r="O688" s="56">
        <v>0</v>
      </c>
      <c r="P688" s="1">
        <v>59</v>
      </c>
    </row>
    <row r="689" spans="1:16" ht="12.75">
      <c r="A689" t="s">
        <v>235</v>
      </c>
      <c r="B689" t="s">
        <v>1555</v>
      </c>
      <c r="C689" t="s">
        <v>1798</v>
      </c>
      <c r="D689" t="s">
        <v>1799</v>
      </c>
      <c r="E689" t="s">
        <v>1800</v>
      </c>
      <c r="F689" t="s">
        <v>1855</v>
      </c>
      <c r="G689" t="s">
        <v>1856</v>
      </c>
      <c r="H689" s="56">
        <v>0</v>
      </c>
      <c r="I689" s="56">
        <v>0</v>
      </c>
      <c r="J689" s="56">
        <v>0</v>
      </c>
      <c r="K689" s="56">
        <v>0</v>
      </c>
      <c r="L689" s="56">
        <v>0</v>
      </c>
      <c r="M689" s="56">
        <v>0</v>
      </c>
      <c r="N689" s="56">
        <v>0</v>
      </c>
      <c r="O689" s="56">
        <v>0</v>
      </c>
      <c r="P689" s="1">
        <v>59</v>
      </c>
    </row>
    <row r="690" spans="1:16" ht="12.75">
      <c r="A690" t="s">
        <v>235</v>
      </c>
      <c r="B690" t="s">
        <v>1555</v>
      </c>
      <c r="C690" t="s">
        <v>1798</v>
      </c>
      <c r="D690" t="s">
        <v>1799</v>
      </c>
      <c r="E690" t="s">
        <v>1800</v>
      </c>
      <c r="F690" t="s">
        <v>1857</v>
      </c>
      <c r="G690" t="s">
        <v>1858</v>
      </c>
      <c r="H690" s="56">
        <v>0</v>
      </c>
      <c r="I690" s="56">
        <v>0</v>
      </c>
      <c r="J690" s="56">
        <v>0</v>
      </c>
      <c r="K690" s="56">
        <v>0</v>
      </c>
      <c r="L690" s="56">
        <v>0</v>
      </c>
      <c r="M690" s="56">
        <v>0</v>
      </c>
      <c r="N690" s="56">
        <v>0</v>
      </c>
      <c r="O690" s="56">
        <v>0</v>
      </c>
      <c r="P690" s="1">
        <v>59</v>
      </c>
    </row>
    <row r="691" spans="1:16" ht="12.75">
      <c r="A691" t="s">
        <v>235</v>
      </c>
      <c r="B691" t="s">
        <v>1555</v>
      </c>
      <c r="C691" t="s">
        <v>1798</v>
      </c>
      <c r="D691" t="s">
        <v>1799</v>
      </c>
      <c r="E691" t="s">
        <v>1800</v>
      </c>
      <c r="F691" t="s">
        <v>1859</v>
      </c>
      <c r="G691" t="s">
        <v>1860</v>
      </c>
      <c r="H691" s="56">
        <v>0</v>
      </c>
      <c r="I691" s="56">
        <v>0</v>
      </c>
      <c r="J691" s="56">
        <v>0</v>
      </c>
      <c r="K691" s="56">
        <v>0</v>
      </c>
      <c r="L691" s="56">
        <v>-4005</v>
      </c>
      <c r="M691" s="56">
        <v>3851.6</v>
      </c>
      <c r="N691" s="56">
        <v>4316.6</v>
      </c>
      <c r="O691" s="56">
        <v>-4470</v>
      </c>
      <c r="P691" s="1">
        <v>59</v>
      </c>
    </row>
    <row r="692" spans="1:16" ht="12.75">
      <c r="A692" t="s">
        <v>235</v>
      </c>
      <c r="B692" t="s">
        <v>1555</v>
      </c>
      <c r="C692" t="s">
        <v>1798</v>
      </c>
      <c r="D692" t="s">
        <v>1799</v>
      </c>
      <c r="E692" t="s">
        <v>1800</v>
      </c>
      <c r="F692" t="s">
        <v>1861</v>
      </c>
      <c r="G692" t="s">
        <v>1862</v>
      </c>
      <c r="H692" s="56">
        <v>0</v>
      </c>
      <c r="I692" s="56">
        <v>0</v>
      </c>
      <c r="J692" s="56">
        <v>0</v>
      </c>
      <c r="K692" s="56">
        <v>0</v>
      </c>
      <c r="L692" s="56">
        <v>0</v>
      </c>
      <c r="M692" s="56">
        <v>0</v>
      </c>
      <c r="N692" s="56">
        <v>0</v>
      </c>
      <c r="O692" s="56">
        <v>0</v>
      </c>
      <c r="P692" s="1">
        <v>59</v>
      </c>
    </row>
    <row r="693" spans="1:16" ht="12.75">
      <c r="A693" t="s">
        <v>235</v>
      </c>
      <c r="B693" t="s">
        <v>1555</v>
      </c>
      <c r="C693" t="s">
        <v>1798</v>
      </c>
      <c r="D693" t="s">
        <v>1799</v>
      </c>
      <c r="E693" t="s">
        <v>1800</v>
      </c>
      <c r="F693" t="s">
        <v>1863</v>
      </c>
      <c r="G693" t="s">
        <v>1864</v>
      </c>
      <c r="H693" s="56">
        <v>0</v>
      </c>
      <c r="I693" s="56">
        <v>0</v>
      </c>
      <c r="J693" s="56">
        <v>0</v>
      </c>
      <c r="K693" s="56">
        <v>0</v>
      </c>
      <c r="L693" s="56">
        <v>0</v>
      </c>
      <c r="M693" s="56">
        <v>0</v>
      </c>
      <c r="N693" s="56">
        <v>0</v>
      </c>
      <c r="O693" s="56">
        <v>0</v>
      </c>
      <c r="P693" s="1">
        <v>59</v>
      </c>
    </row>
    <row r="694" spans="1:16" ht="12.75">
      <c r="A694" t="s">
        <v>235</v>
      </c>
      <c r="B694" t="s">
        <v>1555</v>
      </c>
      <c r="C694" t="s">
        <v>1798</v>
      </c>
      <c r="D694" t="s">
        <v>1799</v>
      </c>
      <c r="E694" t="s">
        <v>1800</v>
      </c>
      <c r="F694" t="s">
        <v>1865</v>
      </c>
      <c r="G694" t="s">
        <v>1866</v>
      </c>
      <c r="H694" s="56">
        <v>0</v>
      </c>
      <c r="I694" s="56">
        <v>0</v>
      </c>
      <c r="J694" s="56">
        <v>0</v>
      </c>
      <c r="K694" s="56">
        <v>0</v>
      </c>
      <c r="L694" s="56">
        <v>0</v>
      </c>
      <c r="M694" s="56">
        <v>0</v>
      </c>
      <c r="N694" s="56">
        <v>0</v>
      </c>
      <c r="O694" s="56">
        <v>0</v>
      </c>
      <c r="P694" s="1">
        <v>59</v>
      </c>
    </row>
    <row r="695" spans="1:16" ht="12.75">
      <c r="A695" t="s">
        <v>235</v>
      </c>
      <c r="B695" t="s">
        <v>1555</v>
      </c>
      <c r="C695" t="s">
        <v>1798</v>
      </c>
      <c r="D695" t="s">
        <v>1799</v>
      </c>
      <c r="E695" t="s">
        <v>1800</v>
      </c>
      <c r="F695" t="s">
        <v>1867</v>
      </c>
      <c r="G695" t="s">
        <v>1868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1">
        <v>59</v>
      </c>
    </row>
    <row r="696" spans="1:16" ht="12.75">
      <c r="A696" t="s">
        <v>235</v>
      </c>
      <c r="B696" t="s">
        <v>1555</v>
      </c>
      <c r="C696" t="s">
        <v>1798</v>
      </c>
      <c r="D696" t="s">
        <v>1799</v>
      </c>
      <c r="E696" t="s">
        <v>1800</v>
      </c>
      <c r="F696" t="s">
        <v>1869</v>
      </c>
      <c r="G696" t="s">
        <v>1870</v>
      </c>
      <c r="H696" s="56">
        <v>0</v>
      </c>
      <c r="I696" s="56">
        <v>0</v>
      </c>
      <c r="J696" s="56">
        <v>0</v>
      </c>
      <c r="K696" s="56">
        <v>0</v>
      </c>
      <c r="L696" s="56">
        <v>0</v>
      </c>
      <c r="M696" s="56">
        <v>0</v>
      </c>
      <c r="N696" s="56">
        <v>0</v>
      </c>
      <c r="O696" s="56">
        <v>0</v>
      </c>
      <c r="P696" s="1">
        <v>59</v>
      </c>
    </row>
    <row r="697" spans="1:16" ht="12.75">
      <c r="A697" t="s">
        <v>235</v>
      </c>
      <c r="B697" t="s">
        <v>1555</v>
      </c>
      <c r="C697" t="s">
        <v>1798</v>
      </c>
      <c r="D697" t="s">
        <v>1799</v>
      </c>
      <c r="E697" t="s">
        <v>1800</v>
      </c>
      <c r="F697" t="s">
        <v>1871</v>
      </c>
      <c r="G697" t="s">
        <v>1872</v>
      </c>
      <c r="H697" s="56">
        <v>0</v>
      </c>
      <c r="I697" s="56">
        <v>0</v>
      </c>
      <c r="J697" s="56">
        <v>0</v>
      </c>
      <c r="K697" s="56">
        <v>0</v>
      </c>
      <c r="L697" s="56">
        <v>-12929.35</v>
      </c>
      <c r="M697" s="56">
        <v>0</v>
      </c>
      <c r="N697" s="56">
        <v>0</v>
      </c>
      <c r="O697" s="56">
        <v>-12929.35</v>
      </c>
      <c r="P697" s="1">
        <v>59</v>
      </c>
    </row>
    <row r="698" spans="1:16" ht="12.75">
      <c r="A698" t="s">
        <v>235</v>
      </c>
      <c r="B698" t="s">
        <v>1555</v>
      </c>
      <c r="C698" t="s">
        <v>1798</v>
      </c>
      <c r="D698" t="s">
        <v>1799</v>
      </c>
      <c r="E698" t="s">
        <v>1800</v>
      </c>
      <c r="F698" t="s">
        <v>1873</v>
      </c>
      <c r="G698" t="s">
        <v>1874</v>
      </c>
      <c r="H698" s="56">
        <v>0</v>
      </c>
      <c r="I698" s="56">
        <v>0</v>
      </c>
      <c r="J698" s="56">
        <v>0</v>
      </c>
      <c r="K698" s="56">
        <v>0</v>
      </c>
      <c r="L698" s="56">
        <v>0</v>
      </c>
      <c r="M698" s="56">
        <v>0</v>
      </c>
      <c r="N698" s="56">
        <v>0</v>
      </c>
      <c r="O698" s="56">
        <v>0</v>
      </c>
      <c r="P698" s="1">
        <v>59</v>
      </c>
    </row>
    <row r="699" spans="1:16" ht="12.75">
      <c r="A699" t="s">
        <v>235</v>
      </c>
      <c r="B699" t="s">
        <v>1555</v>
      </c>
      <c r="C699" t="s">
        <v>1798</v>
      </c>
      <c r="D699" t="s">
        <v>1799</v>
      </c>
      <c r="E699" t="s">
        <v>1800</v>
      </c>
      <c r="F699" t="s">
        <v>1875</v>
      </c>
      <c r="G699" t="s">
        <v>1876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0</v>
      </c>
      <c r="N699" s="56">
        <v>0</v>
      </c>
      <c r="O699" s="56">
        <v>0</v>
      </c>
      <c r="P699" s="1">
        <v>59</v>
      </c>
    </row>
    <row r="700" spans="1:16" ht="12.75">
      <c r="A700" t="s">
        <v>235</v>
      </c>
      <c r="B700" t="s">
        <v>1555</v>
      </c>
      <c r="C700" t="s">
        <v>1798</v>
      </c>
      <c r="D700" t="s">
        <v>1799</v>
      </c>
      <c r="E700" t="s">
        <v>1800</v>
      </c>
      <c r="F700" t="s">
        <v>1877</v>
      </c>
      <c r="G700" t="s">
        <v>1878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1">
        <v>59</v>
      </c>
    </row>
    <row r="701" spans="1:16" ht="12.75">
      <c r="A701" t="s">
        <v>235</v>
      </c>
      <c r="B701" t="s">
        <v>1555</v>
      </c>
      <c r="C701" t="s">
        <v>1798</v>
      </c>
      <c r="D701" t="s">
        <v>1799</v>
      </c>
      <c r="E701" t="s">
        <v>1800</v>
      </c>
      <c r="F701" t="s">
        <v>1879</v>
      </c>
      <c r="G701" t="s">
        <v>1880</v>
      </c>
      <c r="H701" s="56">
        <v>0</v>
      </c>
      <c r="I701" s="56">
        <v>91702.12</v>
      </c>
      <c r="J701" s="56">
        <v>91702.12</v>
      </c>
      <c r="K701" s="56">
        <v>0</v>
      </c>
      <c r="L701" s="56">
        <v>0</v>
      </c>
      <c r="M701" s="56">
        <v>467787.83</v>
      </c>
      <c r="N701" s="56">
        <v>467787.83</v>
      </c>
      <c r="O701" s="56">
        <v>0</v>
      </c>
      <c r="P701" s="1">
        <v>59</v>
      </c>
    </row>
    <row r="702" spans="1:16" ht="12.75">
      <c r="A702" t="s">
        <v>235</v>
      </c>
      <c r="B702" t="s">
        <v>1555</v>
      </c>
      <c r="C702" t="s">
        <v>1798</v>
      </c>
      <c r="D702" t="s">
        <v>1799</v>
      </c>
      <c r="E702" t="s">
        <v>1881</v>
      </c>
      <c r="F702" t="s">
        <v>1882</v>
      </c>
      <c r="G702" t="s">
        <v>1883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1">
        <v>59</v>
      </c>
    </row>
    <row r="703" spans="1:16" ht="12.75">
      <c r="A703" t="s">
        <v>235</v>
      </c>
      <c r="B703" t="s">
        <v>1555</v>
      </c>
      <c r="C703" t="s">
        <v>1798</v>
      </c>
      <c r="D703" t="s">
        <v>1884</v>
      </c>
      <c r="E703" t="s">
        <v>1885</v>
      </c>
      <c r="F703" t="s">
        <v>1886</v>
      </c>
      <c r="G703" t="s">
        <v>1887</v>
      </c>
      <c r="H703" s="56">
        <v>0</v>
      </c>
      <c r="I703" s="56">
        <v>0</v>
      </c>
      <c r="J703" s="56">
        <v>0</v>
      </c>
      <c r="K703" s="56">
        <v>0</v>
      </c>
      <c r="L703" s="56">
        <v>-1115.09</v>
      </c>
      <c r="M703" s="56">
        <v>0</v>
      </c>
      <c r="N703" s="56">
        <v>0</v>
      </c>
      <c r="O703" s="56">
        <v>-1115.09</v>
      </c>
      <c r="P703" s="1">
        <v>59</v>
      </c>
    </row>
    <row r="704" spans="1:16" ht="12.75">
      <c r="A704" t="s">
        <v>235</v>
      </c>
      <c r="B704" t="s">
        <v>1555</v>
      </c>
      <c r="C704" t="s">
        <v>1798</v>
      </c>
      <c r="D704" t="s">
        <v>1884</v>
      </c>
      <c r="E704" t="s">
        <v>1885</v>
      </c>
      <c r="F704" t="s">
        <v>1888</v>
      </c>
      <c r="G704" t="s">
        <v>1889</v>
      </c>
      <c r="H704" s="56">
        <v>0</v>
      </c>
      <c r="I704" s="56">
        <v>0</v>
      </c>
      <c r="J704" s="56">
        <v>0</v>
      </c>
      <c r="K704" s="56">
        <v>0</v>
      </c>
      <c r="L704" s="56">
        <v>-9.45</v>
      </c>
      <c r="M704" s="56">
        <v>0</v>
      </c>
      <c r="N704" s="56">
        <v>0</v>
      </c>
      <c r="O704" s="56">
        <v>-9.45</v>
      </c>
      <c r="P704" s="1">
        <v>59</v>
      </c>
    </row>
    <row r="705" spans="1:16" ht="12.75">
      <c r="A705" t="s">
        <v>235</v>
      </c>
      <c r="B705" t="s">
        <v>1555</v>
      </c>
      <c r="C705" t="s">
        <v>1798</v>
      </c>
      <c r="D705" t="s">
        <v>1884</v>
      </c>
      <c r="E705" t="s">
        <v>1885</v>
      </c>
      <c r="F705" t="s">
        <v>1890</v>
      </c>
      <c r="G705" t="s">
        <v>1891</v>
      </c>
      <c r="H705" s="56">
        <v>0</v>
      </c>
      <c r="I705" s="56">
        <v>0</v>
      </c>
      <c r="J705" s="56">
        <v>0</v>
      </c>
      <c r="K705" s="56">
        <v>0</v>
      </c>
      <c r="L705" s="56">
        <v>-709.67</v>
      </c>
      <c r="M705" s="56">
        <v>709.67</v>
      </c>
      <c r="N705" s="56">
        <v>0</v>
      </c>
      <c r="O705" s="56">
        <v>0</v>
      </c>
      <c r="P705" s="1">
        <v>59</v>
      </c>
    </row>
    <row r="706" spans="1:16" ht="12.75">
      <c r="A706" t="s">
        <v>235</v>
      </c>
      <c r="B706" t="s">
        <v>1555</v>
      </c>
      <c r="C706" t="s">
        <v>1798</v>
      </c>
      <c r="D706" t="s">
        <v>1884</v>
      </c>
      <c r="E706" t="s">
        <v>1885</v>
      </c>
      <c r="F706" t="s">
        <v>1892</v>
      </c>
      <c r="G706" t="s">
        <v>1893</v>
      </c>
      <c r="H706" s="56">
        <v>0</v>
      </c>
      <c r="I706" s="56">
        <v>2557.18</v>
      </c>
      <c r="J706" s="56">
        <v>0</v>
      </c>
      <c r="K706" s="56">
        <v>2557.18</v>
      </c>
      <c r="L706" s="56">
        <v>-72683.66</v>
      </c>
      <c r="M706" s="56">
        <v>4300</v>
      </c>
      <c r="N706" s="56">
        <v>3600</v>
      </c>
      <c r="O706" s="56">
        <v>-71983.66</v>
      </c>
      <c r="P706" s="1">
        <v>59</v>
      </c>
    </row>
    <row r="707" spans="1:16" ht="12.75">
      <c r="A707" t="s">
        <v>235</v>
      </c>
      <c r="B707" t="s">
        <v>1555</v>
      </c>
      <c r="C707" t="s">
        <v>1798</v>
      </c>
      <c r="D707" t="s">
        <v>1884</v>
      </c>
      <c r="E707" t="s">
        <v>1885</v>
      </c>
      <c r="F707" t="s">
        <v>1894</v>
      </c>
      <c r="G707" t="s">
        <v>1895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56">
        <v>0</v>
      </c>
      <c r="O707" s="56">
        <v>0</v>
      </c>
      <c r="P707" s="1">
        <v>59</v>
      </c>
    </row>
    <row r="708" spans="1:16" ht="12.75">
      <c r="A708" t="s">
        <v>235</v>
      </c>
      <c r="B708" t="s">
        <v>1555</v>
      </c>
      <c r="C708" t="s">
        <v>1798</v>
      </c>
      <c r="D708" t="s">
        <v>1884</v>
      </c>
      <c r="E708" t="s">
        <v>1885</v>
      </c>
      <c r="F708" t="s">
        <v>1896</v>
      </c>
      <c r="G708" t="s">
        <v>1897</v>
      </c>
      <c r="H708" s="56">
        <v>0</v>
      </c>
      <c r="I708" s="56">
        <v>0</v>
      </c>
      <c r="J708" s="56">
        <v>0</v>
      </c>
      <c r="K708" s="56">
        <v>0</v>
      </c>
      <c r="L708" s="56">
        <v>-68750</v>
      </c>
      <c r="M708" s="56">
        <v>0</v>
      </c>
      <c r="N708" s="56">
        <v>0</v>
      </c>
      <c r="O708" s="56">
        <v>-68750</v>
      </c>
      <c r="P708" s="1">
        <v>59</v>
      </c>
    </row>
    <row r="709" spans="1:16" ht="12.75">
      <c r="A709" t="s">
        <v>229</v>
      </c>
      <c r="B709" t="s">
        <v>1555</v>
      </c>
      <c r="C709" t="s">
        <v>1798</v>
      </c>
      <c r="D709" t="s">
        <v>1898</v>
      </c>
      <c r="E709" t="s">
        <v>1899</v>
      </c>
      <c r="F709" t="s">
        <v>1899</v>
      </c>
      <c r="G709" t="s">
        <v>1900</v>
      </c>
      <c r="H709" s="56">
        <v>0</v>
      </c>
      <c r="I709" s="56">
        <v>0</v>
      </c>
      <c r="J709" s="56">
        <v>1742.94</v>
      </c>
      <c r="K709" s="56">
        <v>-1742.94</v>
      </c>
      <c r="L709" s="56">
        <v>1742.94</v>
      </c>
      <c r="M709" s="56">
        <v>0</v>
      </c>
      <c r="N709" s="56">
        <v>0</v>
      </c>
      <c r="O709" s="56">
        <v>1742.94</v>
      </c>
      <c r="P709" s="1">
        <v>37</v>
      </c>
    </row>
    <row r="710" spans="1:16" ht="12.75">
      <c r="A710" t="s">
        <v>229</v>
      </c>
      <c r="B710" t="s">
        <v>1555</v>
      </c>
      <c r="C710" t="s">
        <v>1798</v>
      </c>
      <c r="D710" t="s">
        <v>1901</v>
      </c>
      <c r="E710" t="s">
        <v>1902</v>
      </c>
      <c r="F710" t="s">
        <v>1902</v>
      </c>
      <c r="G710" t="s">
        <v>1903</v>
      </c>
      <c r="H710" s="56">
        <v>0</v>
      </c>
      <c r="I710" s="56">
        <v>0</v>
      </c>
      <c r="J710" s="56">
        <v>0</v>
      </c>
      <c r="K710" s="56">
        <v>0</v>
      </c>
      <c r="L710" s="56">
        <v>0</v>
      </c>
      <c r="M710" s="56">
        <v>0</v>
      </c>
      <c r="N710" s="56">
        <v>0</v>
      </c>
      <c r="O710" s="56">
        <v>0</v>
      </c>
      <c r="P710" s="1">
        <v>37</v>
      </c>
    </row>
    <row r="711" spans="1:16" ht="12.75">
      <c r="A711" t="s">
        <v>229</v>
      </c>
      <c r="B711" t="s">
        <v>1555</v>
      </c>
      <c r="C711" t="s">
        <v>1904</v>
      </c>
      <c r="D711" t="s">
        <v>1905</v>
      </c>
      <c r="E711" t="s">
        <v>1906</v>
      </c>
      <c r="F711" t="s">
        <v>1906</v>
      </c>
      <c r="G711" t="s">
        <v>1907</v>
      </c>
      <c r="H711" s="56">
        <v>0</v>
      </c>
      <c r="I711" s="56">
        <v>0</v>
      </c>
      <c r="J711" s="56">
        <v>0</v>
      </c>
      <c r="K711" s="56">
        <v>0</v>
      </c>
      <c r="L711" s="56">
        <v>577.81</v>
      </c>
      <c r="M711" s="56">
        <v>600</v>
      </c>
      <c r="N711" s="56">
        <v>600</v>
      </c>
      <c r="O711" s="56">
        <v>577.81</v>
      </c>
      <c r="P711" s="1">
        <v>40</v>
      </c>
    </row>
    <row r="712" spans="1:16" ht="12.75">
      <c r="A712" t="s">
        <v>229</v>
      </c>
      <c r="B712" t="s">
        <v>1555</v>
      </c>
      <c r="C712" t="s">
        <v>1904</v>
      </c>
      <c r="D712" t="s">
        <v>1905</v>
      </c>
      <c r="E712" t="s">
        <v>1908</v>
      </c>
      <c r="F712" t="s">
        <v>1908</v>
      </c>
      <c r="G712" t="s">
        <v>1909</v>
      </c>
      <c r="H712" s="56">
        <v>0</v>
      </c>
      <c r="I712" s="56">
        <v>0</v>
      </c>
      <c r="J712" s="56">
        <v>0</v>
      </c>
      <c r="K712" s="56">
        <v>0</v>
      </c>
      <c r="L712" s="56">
        <v>0</v>
      </c>
      <c r="M712" s="56">
        <v>0</v>
      </c>
      <c r="N712" s="56">
        <v>0</v>
      </c>
      <c r="O712" s="56">
        <v>0</v>
      </c>
      <c r="P712" s="1">
        <v>40</v>
      </c>
    </row>
    <row r="713" spans="1:16" ht="12.75">
      <c r="A713" t="s">
        <v>229</v>
      </c>
      <c r="B713" t="s">
        <v>1555</v>
      </c>
      <c r="C713" t="s">
        <v>1904</v>
      </c>
      <c r="D713" t="s">
        <v>1905</v>
      </c>
      <c r="E713" t="s">
        <v>1910</v>
      </c>
      <c r="F713" t="s">
        <v>1910</v>
      </c>
      <c r="G713" t="s">
        <v>1911</v>
      </c>
      <c r="H713" s="56">
        <v>0</v>
      </c>
      <c r="I713" s="56">
        <v>0</v>
      </c>
      <c r="J713" s="56">
        <v>0</v>
      </c>
      <c r="K713" s="56">
        <v>0</v>
      </c>
      <c r="L713" s="56">
        <v>449.97</v>
      </c>
      <c r="M713" s="56">
        <v>0</v>
      </c>
      <c r="N713" s="56">
        <v>0</v>
      </c>
      <c r="O713" s="56">
        <v>449.97</v>
      </c>
      <c r="P713" s="1">
        <v>40</v>
      </c>
    </row>
    <row r="714" spans="1:16" ht="12.75">
      <c r="A714" t="s">
        <v>229</v>
      </c>
      <c r="B714" t="s">
        <v>1555</v>
      </c>
      <c r="C714" t="s">
        <v>1904</v>
      </c>
      <c r="D714" t="s">
        <v>1912</v>
      </c>
      <c r="E714" t="s">
        <v>1913</v>
      </c>
      <c r="F714" t="s">
        <v>1914</v>
      </c>
      <c r="G714" t="s">
        <v>1915</v>
      </c>
      <c r="H714" s="56">
        <v>0</v>
      </c>
      <c r="I714" s="56">
        <v>1067294821.78</v>
      </c>
      <c r="J714" s="56">
        <v>1031113268.58</v>
      </c>
      <c r="K714" s="56">
        <v>36181553.2</v>
      </c>
      <c r="L714" s="56">
        <v>227737.89</v>
      </c>
      <c r="M714" s="56">
        <v>5056441018.64</v>
      </c>
      <c r="N714" s="56">
        <v>5045901292.32</v>
      </c>
      <c r="O714" s="56">
        <v>10767464.21</v>
      </c>
      <c r="P714" s="1">
        <v>40</v>
      </c>
    </row>
    <row r="715" spans="1:16" ht="12.75">
      <c r="A715" t="s">
        <v>229</v>
      </c>
      <c r="B715" t="s">
        <v>1555</v>
      </c>
      <c r="C715" t="s">
        <v>1904</v>
      </c>
      <c r="D715" t="s">
        <v>1912</v>
      </c>
      <c r="E715" t="s">
        <v>1913</v>
      </c>
      <c r="F715" t="s">
        <v>1916</v>
      </c>
      <c r="G715" t="s">
        <v>1917</v>
      </c>
      <c r="H715" s="56">
        <v>0</v>
      </c>
      <c r="I715" s="56">
        <v>217325671.71</v>
      </c>
      <c r="J715" s="56">
        <v>198757432.43</v>
      </c>
      <c r="K715" s="56">
        <v>18568239.28</v>
      </c>
      <c r="L715" s="56">
        <v>69188.62</v>
      </c>
      <c r="M715" s="56">
        <v>1357379147.93</v>
      </c>
      <c r="N715" s="56">
        <v>1353892359.59</v>
      </c>
      <c r="O715" s="56">
        <v>3555976.96</v>
      </c>
      <c r="P715" s="1">
        <v>40</v>
      </c>
    </row>
    <row r="716" spans="1:16" ht="12.75">
      <c r="A716" t="s">
        <v>229</v>
      </c>
      <c r="B716" t="s">
        <v>1555</v>
      </c>
      <c r="C716" t="s">
        <v>1904</v>
      </c>
      <c r="D716" t="s">
        <v>1912</v>
      </c>
      <c r="E716" t="s">
        <v>1913</v>
      </c>
      <c r="F716" t="s">
        <v>1918</v>
      </c>
      <c r="G716" t="s">
        <v>1919</v>
      </c>
      <c r="H716" s="56">
        <v>0</v>
      </c>
      <c r="I716" s="56">
        <v>193386170.95</v>
      </c>
      <c r="J716" s="56">
        <v>180977195.86</v>
      </c>
      <c r="K716" s="56">
        <v>12408975.09</v>
      </c>
      <c r="L716" s="56">
        <v>62879.04</v>
      </c>
      <c r="M716" s="56">
        <v>939331030.78</v>
      </c>
      <c r="N716" s="56">
        <v>936908128.94</v>
      </c>
      <c r="O716" s="56">
        <v>2485780.88</v>
      </c>
      <c r="P716" s="1">
        <v>40</v>
      </c>
    </row>
    <row r="717" spans="1:16" ht="12.75">
      <c r="A717" t="s">
        <v>229</v>
      </c>
      <c r="B717" t="s">
        <v>1555</v>
      </c>
      <c r="C717" t="s">
        <v>1904</v>
      </c>
      <c r="D717" t="s">
        <v>1912</v>
      </c>
      <c r="E717" t="s">
        <v>1913</v>
      </c>
      <c r="F717" t="s">
        <v>1920</v>
      </c>
      <c r="G717" t="s">
        <v>1921</v>
      </c>
      <c r="H717" s="56">
        <v>0</v>
      </c>
      <c r="I717" s="56">
        <v>22456.77</v>
      </c>
      <c r="J717" s="56">
        <v>22855.03</v>
      </c>
      <c r="K717" s="56">
        <v>-398.26</v>
      </c>
      <c r="L717" s="56">
        <v>14379.11</v>
      </c>
      <c r="M717" s="56">
        <v>97895.3</v>
      </c>
      <c r="N717" s="56">
        <v>104373.07</v>
      </c>
      <c r="O717" s="56">
        <v>7901.34</v>
      </c>
      <c r="P717" s="1">
        <v>40</v>
      </c>
    </row>
    <row r="718" spans="1:16" ht="12.75">
      <c r="A718" t="s">
        <v>229</v>
      </c>
      <c r="B718" t="s">
        <v>1555</v>
      </c>
      <c r="C718" t="s">
        <v>1904</v>
      </c>
      <c r="D718" t="s">
        <v>1912</v>
      </c>
      <c r="E718" t="s">
        <v>1913</v>
      </c>
      <c r="F718" t="s">
        <v>1922</v>
      </c>
      <c r="G718" t="s">
        <v>1923</v>
      </c>
      <c r="H718" s="56">
        <v>0</v>
      </c>
      <c r="I718" s="56">
        <v>157484761.97</v>
      </c>
      <c r="J718" s="56">
        <v>123204602.02</v>
      </c>
      <c r="K718" s="56">
        <v>34280159.95</v>
      </c>
      <c r="L718" s="56">
        <v>7293.37</v>
      </c>
      <c r="M718" s="56">
        <v>689227897.27</v>
      </c>
      <c r="N718" s="56">
        <v>689225853.41</v>
      </c>
      <c r="O718" s="56">
        <v>9337.23</v>
      </c>
      <c r="P718" s="1">
        <v>40</v>
      </c>
    </row>
    <row r="719" spans="1:16" ht="12.75">
      <c r="A719" t="s">
        <v>229</v>
      </c>
      <c r="B719" t="s">
        <v>1555</v>
      </c>
      <c r="C719" t="s">
        <v>1904</v>
      </c>
      <c r="D719" t="s">
        <v>1912</v>
      </c>
      <c r="E719" t="s">
        <v>1913</v>
      </c>
      <c r="F719" t="s">
        <v>1924</v>
      </c>
      <c r="G719" t="s">
        <v>1925</v>
      </c>
      <c r="H719" s="56">
        <v>0</v>
      </c>
      <c r="I719" s="56">
        <v>19230243.2</v>
      </c>
      <c r="J719" s="56">
        <v>16786205.3</v>
      </c>
      <c r="K719" s="56">
        <v>2444037.9</v>
      </c>
      <c r="L719" s="56">
        <v>3292.63</v>
      </c>
      <c r="M719" s="56">
        <v>97320359.67</v>
      </c>
      <c r="N719" s="56">
        <v>97317729.81</v>
      </c>
      <c r="O719" s="56">
        <v>5922.49</v>
      </c>
      <c r="P719" s="1">
        <v>40</v>
      </c>
    </row>
    <row r="720" spans="1:16" ht="12.75">
      <c r="A720" t="s">
        <v>229</v>
      </c>
      <c r="B720" t="s">
        <v>1555</v>
      </c>
      <c r="C720" t="s">
        <v>1904</v>
      </c>
      <c r="D720" t="s">
        <v>1912</v>
      </c>
      <c r="E720" t="s">
        <v>1913</v>
      </c>
      <c r="F720" t="s">
        <v>1926</v>
      </c>
      <c r="G720" t="s">
        <v>1927</v>
      </c>
      <c r="H720" s="56">
        <v>0</v>
      </c>
      <c r="I720" s="56">
        <v>45020140.8</v>
      </c>
      <c r="J720" s="56">
        <v>44490570.99</v>
      </c>
      <c r="K720" s="56">
        <v>529569.81</v>
      </c>
      <c r="L720" s="56">
        <v>6714.25</v>
      </c>
      <c r="M720" s="56">
        <v>253775262.99</v>
      </c>
      <c r="N720" s="56">
        <v>253766508.96</v>
      </c>
      <c r="O720" s="56">
        <v>15468.28</v>
      </c>
      <c r="P720" s="1">
        <v>40</v>
      </c>
    </row>
    <row r="721" spans="1:16" ht="12.75">
      <c r="A721" t="s">
        <v>229</v>
      </c>
      <c r="B721" t="s">
        <v>1555</v>
      </c>
      <c r="C721" t="s">
        <v>1904</v>
      </c>
      <c r="D721" t="s">
        <v>1912</v>
      </c>
      <c r="E721" t="s">
        <v>1913</v>
      </c>
      <c r="F721" t="s">
        <v>1928</v>
      </c>
      <c r="G721" t="s">
        <v>1929</v>
      </c>
      <c r="H721" s="56">
        <v>0</v>
      </c>
      <c r="I721" s="56">
        <v>33574561.91</v>
      </c>
      <c r="J721" s="56">
        <v>33558973.84</v>
      </c>
      <c r="K721" s="56">
        <v>15588.07</v>
      </c>
      <c r="L721" s="56">
        <v>8897.91</v>
      </c>
      <c r="M721" s="56">
        <v>132910897.39</v>
      </c>
      <c r="N721" s="56">
        <v>132915656.77</v>
      </c>
      <c r="O721" s="56">
        <v>4138.53</v>
      </c>
      <c r="P721" s="1">
        <v>40</v>
      </c>
    </row>
    <row r="722" spans="1:16" ht="12.75">
      <c r="A722" t="s">
        <v>229</v>
      </c>
      <c r="B722" t="s">
        <v>1555</v>
      </c>
      <c r="C722" t="s">
        <v>1904</v>
      </c>
      <c r="D722" t="s">
        <v>1912</v>
      </c>
      <c r="E722" t="s">
        <v>1913</v>
      </c>
      <c r="F722" t="s">
        <v>1930</v>
      </c>
      <c r="G722" t="s">
        <v>1931</v>
      </c>
      <c r="H722" s="56">
        <v>0</v>
      </c>
      <c r="I722" s="56">
        <v>1229019.33</v>
      </c>
      <c r="J722" s="56">
        <v>1059304.52</v>
      </c>
      <c r="K722" s="56">
        <v>169714.81</v>
      </c>
      <c r="L722" s="56">
        <v>5951.62</v>
      </c>
      <c r="M722" s="56">
        <v>5666840.41</v>
      </c>
      <c r="N722" s="56">
        <v>5669052.2</v>
      </c>
      <c r="O722" s="56">
        <v>3739.83</v>
      </c>
      <c r="P722" s="1">
        <v>40</v>
      </c>
    </row>
    <row r="723" spans="1:16" ht="12.75">
      <c r="A723" t="s">
        <v>229</v>
      </c>
      <c r="B723" t="s">
        <v>1555</v>
      </c>
      <c r="C723" t="s">
        <v>1904</v>
      </c>
      <c r="D723" t="s">
        <v>1912</v>
      </c>
      <c r="E723" t="s">
        <v>1913</v>
      </c>
      <c r="F723" t="s">
        <v>1932</v>
      </c>
      <c r="G723" t="s">
        <v>1933</v>
      </c>
      <c r="H723" s="56">
        <v>0</v>
      </c>
      <c r="I723" s="56">
        <v>831587.93</v>
      </c>
      <c r="J723" s="56">
        <v>729992.82</v>
      </c>
      <c r="K723" s="56">
        <v>101595.11</v>
      </c>
      <c r="L723" s="56">
        <v>7561.88</v>
      </c>
      <c r="M723" s="56">
        <v>4304262.1</v>
      </c>
      <c r="N723" s="56">
        <v>4307032.65</v>
      </c>
      <c r="O723" s="56">
        <v>4791.33</v>
      </c>
      <c r="P723" s="1">
        <v>40</v>
      </c>
    </row>
    <row r="724" spans="1:16" ht="12.75">
      <c r="A724" t="s">
        <v>229</v>
      </c>
      <c r="B724" t="s">
        <v>1555</v>
      </c>
      <c r="C724" t="s">
        <v>1904</v>
      </c>
      <c r="D724" t="s">
        <v>1912</v>
      </c>
      <c r="E724" t="s">
        <v>1913</v>
      </c>
      <c r="F724" t="s">
        <v>1934</v>
      </c>
      <c r="G724" t="s">
        <v>1935</v>
      </c>
      <c r="H724" s="56">
        <v>0</v>
      </c>
      <c r="I724" s="56">
        <v>81007517.59</v>
      </c>
      <c r="J724" s="56">
        <v>80960971.68</v>
      </c>
      <c r="K724" s="56">
        <v>46545.91</v>
      </c>
      <c r="L724" s="56">
        <v>6121.02</v>
      </c>
      <c r="M724" s="56">
        <v>384152287.4</v>
      </c>
      <c r="N724" s="56">
        <v>384126299.53</v>
      </c>
      <c r="O724" s="56">
        <v>32108.89</v>
      </c>
      <c r="P724" s="1">
        <v>40</v>
      </c>
    </row>
    <row r="725" spans="1:16" ht="12.75">
      <c r="A725" t="s">
        <v>229</v>
      </c>
      <c r="B725" t="s">
        <v>1555</v>
      </c>
      <c r="C725" t="s">
        <v>1904</v>
      </c>
      <c r="D725" t="s">
        <v>1912</v>
      </c>
      <c r="E725" t="s">
        <v>1913</v>
      </c>
      <c r="F725" t="s">
        <v>1936</v>
      </c>
      <c r="G725" t="s">
        <v>1937</v>
      </c>
      <c r="H725" s="56">
        <v>0</v>
      </c>
      <c r="I725" s="56">
        <v>15583511.7</v>
      </c>
      <c r="J725" s="56">
        <v>15583508.7</v>
      </c>
      <c r="K725" s="56">
        <v>3</v>
      </c>
      <c r="L725" s="56">
        <v>5972</v>
      </c>
      <c r="M725" s="56">
        <v>95090512.48</v>
      </c>
      <c r="N725" s="56">
        <v>95093355.28</v>
      </c>
      <c r="O725" s="56">
        <v>3129.2</v>
      </c>
      <c r="P725" s="1">
        <v>40</v>
      </c>
    </row>
    <row r="726" spans="1:16" ht="12.75">
      <c r="A726" t="s">
        <v>229</v>
      </c>
      <c r="B726" t="s">
        <v>1555</v>
      </c>
      <c r="C726" t="s">
        <v>1904</v>
      </c>
      <c r="D726" t="s">
        <v>1912</v>
      </c>
      <c r="E726" t="s">
        <v>1913</v>
      </c>
      <c r="F726" t="s">
        <v>1938</v>
      </c>
      <c r="G726" t="s">
        <v>1939</v>
      </c>
      <c r="H726" s="56">
        <v>0</v>
      </c>
      <c r="I726" s="56">
        <v>97749206.3</v>
      </c>
      <c r="J726" s="56">
        <v>86704628.32</v>
      </c>
      <c r="K726" s="56">
        <v>11044577.98</v>
      </c>
      <c r="L726" s="56">
        <v>51567.18</v>
      </c>
      <c r="M726" s="56">
        <v>1110909544.27</v>
      </c>
      <c r="N726" s="56">
        <v>1108150435.01</v>
      </c>
      <c r="O726" s="56">
        <v>2810676.44</v>
      </c>
      <c r="P726" s="1">
        <v>40</v>
      </c>
    </row>
    <row r="727" spans="1:16" ht="12.75">
      <c r="A727" t="s">
        <v>229</v>
      </c>
      <c r="B727" t="s">
        <v>1555</v>
      </c>
      <c r="C727" t="s">
        <v>1904</v>
      </c>
      <c r="D727" t="s">
        <v>1912</v>
      </c>
      <c r="E727" t="s">
        <v>1913</v>
      </c>
      <c r="F727" t="s">
        <v>1940</v>
      </c>
      <c r="G727" t="s">
        <v>1941</v>
      </c>
      <c r="H727" s="56">
        <v>0</v>
      </c>
      <c r="I727" s="56">
        <v>4901744.61</v>
      </c>
      <c r="J727" s="56">
        <v>4895594.34</v>
      </c>
      <c r="K727" s="56">
        <v>6150.27</v>
      </c>
      <c r="L727" s="56">
        <v>1765.31</v>
      </c>
      <c r="M727" s="56">
        <v>47853270.41</v>
      </c>
      <c r="N727" s="56">
        <v>47851465.97</v>
      </c>
      <c r="O727" s="56">
        <v>3569.75</v>
      </c>
      <c r="P727" s="1">
        <v>40</v>
      </c>
    </row>
    <row r="728" spans="1:16" ht="12.75">
      <c r="A728" t="s">
        <v>229</v>
      </c>
      <c r="B728" t="s">
        <v>1555</v>
      </c>
      <c r="C728" t="s">
        <v>1904</v>
      </c>
      <c r="D728" t="s">
        <v>1912</v>
      </c>
      <c r="E728" t="s">
        <v>1913</v>
      </c>
      <c r="F728" t="s">
        <v>1942</v>
      </c>
      <c r="G728" t="s">
        <v>1943</v>
      </c>
      <c r="H728" s="56">
        <v>0</v>
      </c>
      <c r="I728" s="56">
        <v>1142260.56</v>
      </c>
      <c r="J728" s="56">
        <v>1097886.12</v>
      </c>
      <c r="K728" s="56">
        <v>44374.44</v>
      </c>
      <c r="L728" s="56">
        <v>4731.35</v>
      </c>
      <c r="M728" s="56">
        <v>4395421.36</v>
      </c>
      <c r="N728" s="56">
        <v>4397888.1</v>
      </c>
      <c r="O728" s="56">
        <v>2264.61</v>
      </c>
      <c r="P728" s="1">
        <v>40</v>
      </c>
    </row>
    <row r="729" spans="1:16" ht="12.75">
      <c r="A729" t="s">
        <v>229</v>
      </c>
      <c r="B729" t="s">
        <v>1555</v>
      </c>
      <c r="C729" t="s">
        <v>1904</v>
      </c>
      <c r="D729" t="s">
        <v>1912</v>
      </c>
      <c r="E729" t="s">
        <v>1913</v>
      </c>
      <c r="F729" t="s">
        <v>1944</v>
      </c>
      <c r="G729" t="s">
        <v>1945</v>
      </c>
      <c r="H729" s="56">
        <v>0</v>
      </c>
      <c r="I729" s="56">
        <v>53787437.55</v>
      </c>
      <c r="J729" s="56">
        <v>46087054.35</v>
      </c>
      <c r="K729" s="56">
        <v>7700383.2</v>
      </c>
      <c r="L729" s="56">
        <v>10327.61</v>
      </c>
      <c r="M729" s="56">
        <v>220094584.96</v>
      </c>
      <c r="N729" s="56">
        <v>220085299.1</v>
      </c>
      <c r="O729" s="56">
        <v>19613.47</v>
      </c>
      <c r="P729" s="1">
        <v>40</v>
      </c>
    </row>
    <row r="730" spans="1:16" ht="12.75">
      <c r="A730" t="s">
        <v>229</v>
      </c>
      <c r="B730" t="s">
        <v>1555</v>
      </c>
      <c r="C730" t="s">
        <v>1904</v>
      </c>
      <c r="D730" t="s">
        <v>1946</v>
      </c>
      <c r="E730" t="s">
        <v>1947</v>
      </c>
      <c r="F730" t="s">
        <v>1947</v>
      </c>
      <c r="G730" t="s">
        <v>1948</v>
      </c>
      <c r="H730" s="56">
        <v>0</v>
      </c>
      <c r="I730" s="56">
        <v>256109.73</v>
      </c>
      <c r="J730" s="56">
        <v>0</v>
      </c>
      <c r="K730" s="56">
        <v>256109.73</v>
      </c>
      <c r="L730" s="56">
        <v>399034.74</v>
      </c>
      <c r="M730" s="56">
        <v>151042.99</v>
      </c>
      <c r="N730" s="56">
        <v>0</v>
      </c>
      <c r="O730" s="56">
        <v>550077.73</v>
      </c>
      <c r="P730" s="1">
        <v>40</v>
      </c>
    </row>
    <row r="731" spans="1:16" ht="12.75">
      <c r="A731" t="s">
        <v>229</v>
      </c>
      <c r="B731" t="s">
        <v>1555</v>
      </c>
      <c r="C731" t="s">
        <v>1904</v>
      </c>
      <c r="D731" t="s">
        <v>1946</v>
      </c>
      <c r="E731" t="s">
        <v>1949</v>
      </c>
      <c r="F731" t="s">
        <v>1949</v>
      </c>
      <c r="G731" t="s">
        <v>1950</v>
      </c>
      <c r="H731" s="56">
        <v>0</v>
      </c>
      <c r="I731" s="56">
        <v>0</v>
      </c>
      <c r="J731" s="56">
        <v>0</v>
      </c>
      <c r="K731" s="56">
        <v>0</v>
      </c>
      <c r="L731" s="56">
        <v>124625.47</v>
      </c>
      <c r="M731" s="56">
        <v>-124538.56</v>
      </c>
      <c r="N731" s="56">
        <v>0</v>
      </c>
      <c r="O731" s="56">
        <v>86.91</v>
      </c>
      <c r="P731" s="1">
        <v>40</v>
      </c>
    </row>
    <row r="732" spans="1:16" ht="12.75">
      <c r="A732" t="s">
        <v>229</v>
      </c>
      <c r="B732" t="s">
        <v>1555</v>
      </c>
      <c r="C732" t="s">
        <v>1904</v>
      </c>
      <c r="D732" t="s">
        <v>1946</v>
      </c>
      <c r="E732" t="s">
        <v>1951</v>
      </c>
      <c r="F732" t="s">
        <v>1951</v>
      </c>
      <c r="G732" t="s">
        <v>1952</v>
      </c>
      <c r="H732" s="56">
        <v>0</v>
      </c>
      <c r="I732" s="56">
        <v>91702.12</v>
      </c>
      <c r="J732" s="56">
        <v>177280.36</v>
      </c>
      <c r="K732" s="56">
        <v>-85578.24</v>
      </c>
      <c r="L732" s="56">
        <v>43853.93</v>
      </c>
      <c r="M732" s="56">
        <v>545387.83</v>
      </c>
      <c r="N732" s="56">
        <v>468157.61</v>
      </c>
      <c r="O732" s="56">
        <v>121084.15</v>
      </c>
      <c r="P732" s="1">
        <v>40</v>
      </c>
    </row>
    <row r="733" spans="1:16" ht="12.75">
      <c r="A733" t="s">
        <v>229</v>
      </c>
      <c r="B733" t="s">
        <v>1555</v>
      </c>
      <c r="C733" t="s">
        <v>1904</v>
      </c>
      <c r="D733" t="s">
        <v>1953</v>
      </c>
      <c r="E733" t="s">
        <v>1954</v>
      </c>
      <c r="F733" t="s">
        <v>1954</v>
      </c>
      <c r="G733" t="s">
        <v>1955</v>
      </c>
      <c r="H733" s="56">
        <v>0</v>
      </c>
      <c r="I733" s="56">
        <v>955811.18</v>
      </c>
      <c r="J733" s="56">
        <v>0</v>
      </c>
      <c r="K733" s="56">
        <v>955811.18</v>
      </c>
      <c r="L733" s="56">
        <v>239139.5</v>
      </c>
      <c r="M733" s="56">
        <v>-28903.68</v>
      </c>
      <c r="N733" s="56">
        <v>0</v>
      </c>
      <c r="O733" s="56">
        <v>210235.82</v>
      </c>
      <c r="P733" s="1">
        <v>40</v>
      </c>
    </row>
    <row r="734" spans="1:16" ht="12.75">
      <c r="A734" t="s">
        <v>229</v>
      </c>
      <c r="B734" t="s">
        <v>1555</v>
      </c>
      <c r="C734" t="s">
        <v>1904</v>
      </c>
      <c r="D734" t="s">
        <v>1953</v>
      </c>
      <c r="E734" t="s">
        <v>1956</v>
      </c>
      <c r="F734" t="s">
        <v>1956</v>
      </c>
      <c r="G734" t="s">
        <v>1957</v>
      </c>
      <c r="H734" s="56">
        <v>0</v>
      </c>
      <c r="I734" s="56">
        <v>958941.99</v>
      </c>
      <c r="J734" s="56">
        <v>0</v>
      </c>
      <c r="K734" s="56">
        <v>958941.99</v>
      </c>
      <c r="L734" s="56">
        <v>0</v>
      </c>
      <c r="M734" s="56">
        <v>11145084.84</v>
      </c>
      <c r="N734" s="56">
        <v>11145084.84</v>
      </c>
      <c r="O734" s="56">
        <v>0</v>
      </c>
      <c r="P734" s="1">
        <v>40</v>
      </c>
    </row>
    <row r="735" spans="1:16" ht="12.75">
      <c r="A735" t="s">
        <v>229</v>
      </c>
      <c r="B735" t="s">
        <v>1555</v>
      </c>
      <c r="C735" t="s">
        <v>1958</v>
      </c>
      <c r="D735" t="s">
        <v>1959</v>
      </c>
      <c r="E735" t="s">
        <v>1960</v>
      </c>
      <c r="F735" t="s">
        <v>1960</v>
      </c>
      <c r="G735" t="s">
        <v>1961</v>
      </c>
      <c r="H735" s="56">
        <v>0</v>
      </c>
      <c r="I735" s="56">
        <v>0</v>
      </c>
      <c r="J735" s="56">
        <v>0</v>
      </c>
      <c r="K735" s="56">
        <v>0</v>
      </c>
      <c r="L735" s="56">
        <v>-109099782.97</v>
      </c>
      <c r="M735" s="56">
        <v>24750744.77</v>
      </c>
      <c r="N735" s="56">
        <v>0</v>
      </c>
      <c r="O735" s="56">
        <v>-84349038.2</v>
      </c>
      <c r="P735" s="1">
        <v>55</v>
      </c>
    </row>
    <row r="736" spans="1:16" ht="12.75">
      <c r="A736" t="s">
        <v>229</v>
      </c>
      <c r="B736" t="s">
        <v>1962</v>
      </c>
      <c r="C736" t="s">
        <v>1963</v>
      </c>
      <c r="D736" t="s">
        <v>1964</v>
      </c>
      <c r="E736" t="s">
        <v>1965</v>
      </c>
      <c r="F736" t="s">
        <v>1966</v>
      </c>
      <c r="G736" t="s">
        <v>1967</v>
      </c>
      <c r="H736" s="56">
        <v>0</v>
      </c>
      <c r="I736" s="56">
        <v>224503.26</v>
      </c>
      <c r="J736" s="56">
        <v>0</v>
      </c>
      <c r="K736" s="56">
        <v>224503.26</v>
      </c>
      <c r="L736" s="56">
        <v>0</v>
      </c>
      <c r="M736" s="56">
        <v>927960.46</v>
      </c>
      <c r="N736" s="56">
        <v>0</v>
      </c>
      <c r="O736" s="56">
        <v>927960.46</v>
      </c>
      <c r="P736" s="1">
        <v>43</v>
      </c>
    </row>
    <row r="737" spans="1:16" ht="12.75">
      <c r="A737" t="s">
        <v>229</v>
      </c>
      <c r="B737" t="s">
        <v>1962</v>
      </c>
      <c r="C737" t="s">
        <v>1963</v>
      </c>
      <c r="D737" t="s">
        <v>1964</v>
      </c>
      <c r="E737" t="s">
        <v>1965</v>
      </c>
      <c r="F737" t="s">
        <v>1968</v>
      </c>
      <c r="G737" t="s">
        <v>1969</v>
      </c>
      <c r="H737" s="56">
        <v>0</v>
      </c>
      <c r="I737" s="56">
        <v>85866.27</v>
      </c>
      <c r="J737" s="56">
        <v>0</v>
      </c>
      <c r="K737" s="56">
        <v>85866.27</v>
      </c>
      <c r="L737" s="56">
        <v>0</v>
      </c>
      <c r="M737" s="56">
        <v>375941.1</v>
      </c>
      <c r="N737" s="56">
        <v>0</v>
      </c>
      <c r="O737" s="56">
        <v>375941.1</v>
      </c>
      <c r="P737" s="1">
        <v>43</v>
      </c>
    </row>
    <row r="738" spans="1:16" ht="12.75">
      <c r="A738" t="s">
        <v>229</v>
      </c>
      <c r="B738" t="s">
        <v>1962</v>
      </c>
      <c r="C738" t="s">
        <v>1963</v>
      </c>
      <c r="D738" t="s">
        <v>1964</v>
      </c>
      <c r="E738" t="s">
        <v>1965</v>
      </c>
      <c r="F738" t="s">
        <v>1970</v>
      </c>
      <c r="G738" t="s">
        <v>1971</v>
      </c>
      <c r="H738" s="56">
        <v>0</v>
      </c>
      <c r="I738" s="56">
        <v>19511.89</v>
      </c>
      <c r="J738" s="56">
        <v>0</v>
      </c>
      <c r="K738" s="56">
        <v>19511.89</v>
      </c>
      <c r="L738" s="56">
        <v>0</v>
      </c>
      <c r="M738" s="56">
        <v>125136.28</v>
      </c>
      <c r="N738" s="56">
        <v>0</v>
      </c>
      <c r="O738" s="56">
        <v>125136.28</v>
      </c>
      <c r="P738" s="1">
        <v>43</v>
      </c>
    </row>
    <row r="739" spans="1:16" ht="12.75">
      <c r="A739" t="s">
        <v>229</v>
      </c>
      <c r="B739" t="s">
        <v>1962</v>
      </c>
      <c r="C739" t="s">
        <v>1963</v>
      </c>
      <c r="D739" t="s">
        <v>1964</v>
      </c>
      <c r="E739" t="s">
        <v>1965</v>
      </c>
      <c r="F739" t="s">
        <v>1972</v>
      </c>
      <c r="G739" t="s">
        <v>1973</v>
      </c>
      <c r="H739" s="56">
        <v>0</v>
      </c>
      <c r="I739" s="56">
        <v>0</v>
      </c>
      <c r="J739" s="56">
        <v>0</v>
      </c>
      <c r="K739" s="56">
        <v>0</v>
      </c>
      <c r="L739" s="56">
        <v>0</v>
      </c>
      <c r="M739" s="56">
        <v>0</v>
      </c>
      <c r="N739" s="56">
        <v>0</v>
      </c>
      <c r="O739" s="56">
        <v>0</v>
      </c>
      <c r="P739" s="1">
        <v>43</v>
      </c>
    </row>
    <row r="740" spans="1:16" ht="12.75">
      <c r="A740" t="s">
        <v>229</v>
      </c>
      <c r="B740" t="s">
        <v>1962</v>
      </c>
      <c r="C740" t="s">
        <v>1974</v>
      </c>
      <c r="D740" t="s">
        <v>1975</v>
      </c>
      <c r="E740" t="s">
        <v>1976</v>
      </c>
      <c r="F740" t="s">
        <v>1976</v>
      </c>
      <c r="G740" t="s">
        <v>1977</v>
      </c>
      <c r="H740" s="56">
        <v>0</v>
      </c>
      <c r="I740" s="56">
        <v>0</v>
      </c>
      <c r="J740" s="56">
        <v>0</v>
      </c>
      <c r="K740" s="56">
        <v>0</v>
      </c>
      <c r="L740" s="56">
        <v>0</v>
      </c>
      <c r="M740" s="56">
        <v>0</v>
      </c>
      <c r="N740" s="56">
        <v>0</v>
      </c>
      <c r="O740" s="56">
        <v>0</v>
      </c>
      <c r="P740" s="1">
        <v>43</v>
      </c>
    </row>
    <row r="741" spans="1:16" ht="12.75">
      <c r="A741" t="s">
        <v>229</v>
      </c>
      <c r="B741" t="s">
        <v>1962</v>
      </c>
      <c r="C741" t="s">
        <v>1974</v>
      </c>
      <c r="D741" t="s">
        <v>1978</v>
      </c>
      <c r="E741" t="s">
        <v>1979</v>
      </c>
      <c r="F741" t="s">
        <v>1979</v>
      </c>
      <c r="G741" t="s">
        <v>1980</v>
      </c>
      <c r="H741" s="56">
        <v>0</v>
      </c>
      <c r="I741" s="56">
        <v>0</v>
      </c>
      <c r="J741" s="56">
        <v>0</v>
      </c>
      <c r="K741" s="56">
        <v>0</v>
      </c>
      <c r="L741" s="56">
        <v>0</v>
      </c>
      <c r="M741" s="56">
        <v>0</v>
      </c>
      <c r="N741" s="56">
        <v>0</v>
      </c>
      <c r="O741" s="56">
        <v>0</v>
      </c>
      <c r="P741" s="1">
        <v>43</v>
      </c>
    </row>
    <row r="742" spans="1:16" ht="12.75">
      <c r="A742" t="s">
        <v>229</v>
      </c>
      <c r="B742" t="s">
        <v>1962</v>
      </c>
      <c r="C742" t="s">
        <v>1974</v>
      </c>
      <c r="D742" t="s">
        <v>1978</v>
      </c>
      <c r="E742" t="s">
        <v>1981</v>
      </c>
      <c r="F742" t="s">
        <v>1981</v>
      </c>
      <c r="G742" t="s">
        <v>1982</v>
      </c>
      <c r="H742" s="56">
        <v>0</v>
      </c>
      <c r="I742" s="56">
        <v>142713.46</v>
      </c>
      <c r="J742" s="56">
        <v>0</v>
      </c>
      <c r="K742" s="56">
        <v>142713.46</v>
      </c>
      <c r="L742" s="56">
        <v>0</v>
      </c>
      <c r="M742" s="56">
        <v>494240.98</v>
      </c>
      <c r="N742" s="56">
        <v>0</v>
      </c>
      <c r="O742" s="56">
        <v>494240.98</v>
      </c>
      <c r="P742" s="1">
        <v>43</v>
      </c>
    </row>
    <row r="743" spans="1:16" ht="12.75">
      <c r="A743" t="s">
        <v>229</v>
      </c>
      <c r="B743" t="s">
        <v>1962</v>
      </c>
      <c r="C743" t="s">
        <v>1974</v>
      </c>
      <c r="D743" t="s">
        <v>1978</v>
      </c>
      <c r="E743" t="s">
        <v>1983</v>
      </c>
      <c r="F743" t="s">
        <v>1983</v>
      </c>
      <c r="G743" t="s">
        <v>1984</v>
      </c>
      <c r="H743" s="56">
        <v>0</v>
      </c>
      <c r="I743" s="56">
        <v>21545.82</v>
      </c>
      <c r="J743" s="56">
        <v>0</v>
      </c>
      <c r="K743" s="56">
        <v>21545.82</v>
      </c>
      <c r="L743" s="56">
        <v>0</v>
      </c>
      <c r="M743" s="56">
        <v>108012.61</v>
      </c>
      <c r="N743" s="56">
        <v>0</v>
      </c>
      <c r="O743" s="56">
        <v>108012.61</v>
      </c>
      <c r="P743" s="1">
        <v>43</v>
      </c>
    </row>
    <row r="744" spans="1:16" ht="12.75">
      <c r="A744" t="s">
        <v>229</v>
      </c>
      <c r="B744" t="s">
        <v>1962</v>
      </c>
      <c r="C744" t="s">
        <v>1974</v>
      </c>
      <c r="D744" t="s">
        <v>1978</v>
      </c>
      <c r="E744" t="s">
        <v>1985</v>
      </c>
      <c r="F744" t="s">
        <v>1986</v>
      </c>
      <c r="G744" t="s">
        <v>1987</v>
      </c>
      <c r="H744" s="56">
        <v>0</v>
      </c>
      <c r="I744" s="56">
        <v>13177.12</v>
      </c>
      <c r="J744" s="56">
        <v>0</v>
      </c>
      <c r="K744" s="56">
        <v>13177.12</v>
      </c>
      <c r="L744" s="56">
        <v>0</v>
      </c>
      <c r="M744" s="56">
        <v>219168.11</v>
      </c>
      <c r="N744" s="56">
        <v>0</v>
      </c>
      <c r="O744" s="56">
        <v>219168.11</v>
      </c>
      <c r="P744" s="1">
        <v>43</v>
      </c>
    </row>
    <row r="745" spans="1:16" ht="12.75">
      <c r="A745" t="s">
        <v>229</v>
      </c>
      <c r="B745" t="s">
        <v>1962</v>
      </c>
      <c r="C745" t="s">
        <v>1974</v>
      </c>
      <c r="D745" t="s">
        <v>1978</v>
      </c>
      <c r="E745" t="s">
        <v>1985</v>
      </c>
      <c r="F745" t="s">
        <v>1988</v>
      </c>
      <c r="G745" t="s">
        <v>1989</v>
      </c>
      <c r="H745" s="56">
        <v>0</v>
      </c>
      <c r="I745" s="56">
        <v>0</v>
      </c>
      <c r="J745" s="56">
        <v>0</v>
      </c>
      <c r="K745" s="56">
        <v>0</v>
      </c>
      <c r="L745" s="56">
        <v>0</v>
      </c>
      <c r="M745" s="56">
        <v>0</v>
      </c>
      <c r="N745" s="56">
        <v>0</v>
      </c>
      <c r="O745" s="56">
        <v>0</v>
      </c>
      <c r="P745" s="1">
        <v>43</v>
      </c>
    </row>
    <row r="746" spans="1:16" ht="12.75">
      <c r="A746" t="s">
        <v>229</v>
      </c>
      <c r="B746" t="s">
        <v>1962</v>
      </c>
      <c r="C746" t="s">
        <v>1974</v>
      </c>
      <c r="D746" t="s">
        <v>1978</v>
      </c>
      <c r="E746" t="s">
        <v>1990</v>
      </c>
      <c r="F746" t="s">
        <v>1991</v>
      </c>
      <c r="G746" t="s">
        <v>1992</v>
      </c>
      <c r="H746" s="56">
        <v>0</v>
      </c>
      <c r="I746" s="56">
        <v>43264.04</v>
      </c>
      <c r="J746" s="56">
        <v>0</v>
      </c>
      <c r="K746" s="56">
        <v>43264.04</v>
      </c>
      <c r="L746" s="56">
        <v>0</v>
      </c>
      <c r="M746" s="56">
        <v>172190.34</v>
      </c>
      <c r="N746" s="56">
        <v>0</v>
      </c>
      <c r="O746" s="56">
        <v>172190.34</v>
      </c>
      <c r="P746" s="1">
        <v>43</v>
      </c>
    </row>
    <row r="747" spans="1:16" ht="12.75">
      <c r="A747" t="s">
        <v>229</v>
      </c>
      <c r="B747" t="s">
        <v>1962</v>
      </c>
      <c r="C747" t="s">
        <v>1974</v>
      </c>
      <c r="D747" t="s">
        <v>1978</v>
      </c>
      <c r="E747" t="s">
        <v>1990</v>
      </c>
      <c r="F747" t="s">
        <v>1993</v>
      </c>
      <c r="G747" t="s">
        <v>1994</v>
      </c>
      <c r="H747" s="56">
        <v>0</v>
      </c>
      <c r="I747" s="56"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1">
        <v>43</v>
      </c>
    </row>
    <row r="748" spans="1:16" ht="12.75">
      <c r="A748" t="s">
        <v>229</v>
      </c>
      <c r="B748" t="s">
        <v>1962</v>
      </c>
      <c r="C748" t="s">
        <v>1974</v>
      </c>
      <c r="D748" t="s">
        <v>1978</v>
      </c>
      <c r="E748" t="s">
        <v>1995</v>
      </c>
      <c r="F748" t="s">
        <v>1996</v>
      </c>
      <c r="G748" t="s">
        <v>1997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1">
        <v>43</v>
      </c>
    </row>
    <row r="749" spans="1:16" ht="12.75">
      <c r="A749" t="s">
        <v>229</v>
      </c>
      <c r="B749" t="s">
        <v>1962</v>
      </c>
      <c r="C749" t="s">
        <v>1974</v>
      </c>
      <c r="D749" t="s">
        <v>1978</v>
      </c>
      <c r="E749" t="s">
        <v>1995</v>
      </c>
      <c r="F749" t="s">
        <v>1998</v>
      </c>
      <c r="G749" t="s">
        <v>1999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1">
        <v>43</v>
      </c>
    </row>
    <row r="750" spans="1:16" ht="12.75">
      <c r="A750" t="s">
        <v>229</v>
      </c>
      <c r="B750" t="s">
        <v>1962</v>
      </c>
      <c r="C750" t="s">
        <v>1974</v>
      </c>
      <c r="D750" t="s">
        <v>1978</v>
      </c>
      <c r="E750" t="s">
        <v>2000</v>
      </c>
      <c r="F750" t="s">
        <v>2000</v>
      </c>
      <c r="G750" t="s">
        <v>2001</v>
      </c>
      <c r="H750" s="56">
        <v>0</v>
      </c>
      <c r="I750" s="56"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1">
        <v>43</v>
      </c>
    </row>
    <row r="751" spans="1:16" ht="12.75">
      <c r="A751" t="s">
        <v>229</v>
      </c>
      <c r="B751" t="s">
        <v>1962</v>
      </c>
      <c r="C751" t="s">
        <v>1974</v>
      </c>
      <c r="D751" t="s">
        <v>1978</v>
      </c>
      <c r="E751" t="s">
        <v>2002</v>
      </c>
      <c r="F751" t="s">
        <v>2002</v>
      </c>
      <c r="G751" t="s">
        <v>2003</v>
      </c>
      <c r="H751" s="56">
        <v>0</v>
      </c>
      <c r="I751" s="56">
        <v>146038.64</v>
      </c>
      <c r="J751" s="56">
        <v>0</v>
      </c>
      <c r="K751" s="56">
        <v>146038.64</v>
      </c>
      <c r="L751" s="56">
        <v>0</v>
      </c>
      <c r="M751" s="56">
        <v>13469.29</v>
      </c>
      <c r="N751" s="56">
        <v>0</v>
      </c>
      <c r="O751" s="56">
        <v>13469.29</v>
      </c>
      <c r="P751" s="1">
        <v>43</v>
      </c>
    </row>
    <row r="752" spans="1:16" ht="12.75">
      <c r="A752" t="s">
        <v>229</v>
      </c>
      <c r="B752" t="s">
        <v>1962</v>
      </c>
      <c r="C752" t="s">
        <v>1974</v>
      </c>
      <c r="D752" t="s">
        <v>2004</v>
      </c>
      <c r="E752" t="s">
        <v>2005</v>
      </c>
      <c r="F752" t="s">
        <v>2006</v>
      </c>
      <c r="G752" t="s">
        <v>2007</v>
      </c>
      <c r="H752" s="56">
        <v>0</v>
      </c>
      <c r="I752" s="56">
        <v>2953.76</v>
      </c>
      <c r="J752" s="56">
        <v>0</v>
      </c>
      <c r="K752" s="56">
        <v>2953.76</v>
      </c>
      <c r="L752" s="56">
        <v>0</v>
      </c>
      <c r="M752" s="56">
        <v>111485.81</v>
      </c>
      <c r="N752" s="56">
        <v>0</v>
      </c>
      <c r="O752" s="56">
        <v>111485.81</v>
      </c>
      <c r="P752" s="1">
        <v>43</v>
      </c>
    </row>
    <row r="753" spans="1:16" ht="12.75">
      <c r="A753" t="s">
        <v>229</v>
      </c>
      <c r="B753" t="s">
        <v>1962</v>
      </c>
      <c r="C753" t="s">
        <v>1974</v>
      </c>
      <c r="D753" t="s">
        <v>2004</v>
      </c>
      <c r="E753" t="s">
        <v>2005</v>
      </c>
      <c r="F753" t="s">
        <v>2008</v>
      </c>
      <c r="G753" t="s">
        <v>2009</v>
      </c>
      <c r="H753" s="56">
        <v>0</v>
      </c>
      <c r="I753" s="56">
        <v>287574.65</v>
      </c>
      <c r="J753" s="56">
        <v>0</v>
      </c>
      <c r="K753" s="56">
        <v>287574.65</v>
      </c>
      <c r="L753" s="56">
        <v>0</v>
      </c>
      <c r="M753" s="56">
        <v>2516591.85</v>
      </c>
      <c r="N753" s="56">
        <v>0</v>
      </c>
      <c r="O753" s="56">
        <v>2516591.85</v>
      </c>
      <c r="P753" s="1">
        <v>43</v>
      </c>
    </row>
    <row r="754" spans="1:16" ht="12.75">
      <c r="A754" t="s">
        <v>229</v>
      </c>
      <c r="B754" t="s">
        <v>1962</v>
      </c>
      <c r="C754" t="s">
        <v>1974</v>
      </c>
      <c r="D754" t="s">
        <v>2004</v>
      </c>
      <c r="E754" t="s">
        <v>2005</v>
      </c>
      <c r="F754" t="s">
        <v>2010</v>
      </c>
      <c r="G754" t="s">
        <v>2011</v>
      </c>
      <c r="H754" s="56">
        <v>0</v>
      </c>
      <c r="I754" s="56">
        <v>245993.74</v>
      </c>
      <c r="J754" s="56">
        <v>0</v>
      </c>
      <c r="K754" s="56">
        <v>245993.74</v>
      </c>
      <c r="L754" s="56">
        <v>0</v>
      </c>
      <c r="M754" s="56">
        <v>1945203.83</v>
      </c>
      <c r="N754" s="56">
        <v>0</v>
      </c>
      <c r="O754" s="56">
        <v>1945203.83</v>
      </c>
      <c r="P754" s="1">
        <v>43</v>
      </c>
    </row>
    <row r="755" spans="1:16" ht="12.75">
      <c r="A755" t="s">
        <v>229</v>
      </c>
      <c r="B755" t="s">
        <v>1962</v>
      </c>
      <c r="C755" t="s">
        <v>1974</v>
      </c>
      <c r="D755" t="s">
        <v>2004</v>
      </c>
      <c r="E755" t="s">
        <v>2005</v>
      </c>
      <c r="F755" t="s">
        <v>2012</v>
      </c>
      <c r="G755" t="s">
        <v>2013</v>
      </c>
      <c r="H755" s="56">
        <v>0</v>
      </c>
      <c r="I755" s="56">
        <v>119206.7</v>
      </c>
      <c r="J755" s="56">
        <v>0</v>
      </c>
      <c r="K755" s="56">
        <v>119206.7</v>
      </c>
      <c r="L755" s="56">
        <v>0</v>
      </c>
      <c r="M755" s="56">
        <v>493052.37</v>
      </c>
      <c r="N755" s="56">
        <v>0</v>
      </c>
      <c r="O755" s="56">
        <v>493052.37</v>
      </c>
      <c r="P755" s="1">
        <v>43</v>
      </c>
    </row>
    <row r="756" spans="1:16" ht="12.75">
      <c r="A756" t="s">
        <v>229</v>
      </c>
      <c r="B756" t="s">
        <v>1962</v>
      </c>
      <c r="C756" t="s">
        <v>1974</v>
      </c>
      <c r="D756" t="s">
        <v>2004</v>
      </c>
      <c r="E756" t="s">
        <v>2005</v>
      </c>
      <c r="F756" t="s">
        <v>2014</v>
      </c>
      <c r="G756" t="s">
        <v>2015</v>
      </c>
      <c r="H756" s="56">
        <v>0</v>
      </c>
      <c r="I756" s="56">
        <v>47882.83</v>
      </c>
      <c r="J756" s="56">
        <v>0</v>
      </c>
      <c r="K756" s="56">
        <v>47882.83</v>
      </c>
      <c r="L756" s="56">
        <v>0</v>
      </c>
      <c r="M756" s="56">
        <v>342797.04</v>
      </c>
      <c r="N756" s="56">
        <v>0</v>
      </c>
      <c r="O756" s="56">
        <v>342797.04</v>
      </c>
      <c r="P756" s="1">
        <v>43</v>
      </c>
    </row>
    <row r="757" spans="1:16" ht="12.75">
      <c r="A757" t="s">
        <v>229</v>
      </c>
      <c r="B757" t="s">
        <v>1962</v>
      </c>
      <c r="C757" t="s">
        <v>1974</v>
      </c>
      <c r="D757" t="s">
        <v>2004</v>
      </c>
      <c r="E757" t="s">
        <v>2005</v>
      </c>
      <c r="F757" t="s">
        <v>2016</v>
      </c>
      <c r="G757" t="s">
        <v>2017</v>
      </c>
      <c r="H757" s="56">
        <v>0</v>
      </c>
      <c r="I757" s="56">
        <v>12573.3</v>
      </c>
      <c r="J757" s="56">
        <v>0</v>
      </c>
      <c r="K757" s="56">
        <v>12573.3</v>
      </c>
      <c r="L757" s="56">
        <v>0</v>
      </c>
      <c r="M757" s="56">
        <v>74354.2</v>
      </c>
      <c r="N757" s="56">
        <v>0</v>
      </c>
      <c r="O757" s="56">
        <v>74354.2</v>
      </c>
      <c r="P757" s="1">
        <v>43</v>
      </c>
    </row>
    <row r="758" spans="1:16" ht="12.75">
      <c r="A758" t="s">
        <v>229</v>
      </c>
      <c r="B758" t="s">
        <v>1962</v>
      </c>
      <c r="C758" t="s">
        <v>1974</v>
      </c>
      <c r="D758" t="s">
        <v>2004</v>
      </c>
      <c r="E758" t="s">
        <v>2005</v>
      </c>
      <c r="F758" t="s">
        <v>2018</v>
      </c>
      <c r="G758" t="s">
        <v>2019</v>
      </c>
      <c r="H758" s="56">
        <v>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1">
        <v>43</v>
      </c>
    </row>
    <row r="759" spans="1:16" ht="12.75">
      <c r="A759" t="s">
        <v>229</v>
      </c>
      <c r="B759" t="s">
        <v>1962</v>
      </c>
      <c r="C759" t="s">
        <v>1974</v>
      </c>
      <c r="D759" t="s">
        <v>2004</v>
      </c>
      <c r="E759" t="s">
        <v>2005</v>
      </c>
      <c r="F759" t="s">
        <v>2020</v>
      </c>
      <c r="G759" t="s">
        <v>2021</v>
      </c>
      <c r="H759" s="56">
        <v>0</v>
      </c>
      <c r="I759" s="56">
        <v>0</v>
      </c>
      <c r="J759" s="56">
        <v>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1">
        <v>43</v>
      </c>
    </row>
    <row r="760" spans="1:16" ht="12.75">
      <c r="A760" t="s">
        <v>229</v>
      </c>
      <c r="B760" t="s">
        <v>1962</v>
      </c>
      <c r="C760" t="s">
        <v>1974</v>
      </c>
      <c r="D760" t="s">
        <v>2004</v>
      </c>
      <c r="E760" t="s">
        <v>2005</v>
      </c>
      <c r="F760" t="s">
        <v>2022</v>
      </c>
      <c r="G760" t="s">
        <v>2023</v>
      </c>
      <c r="H760" s="56">
        <v>0</v>
      </c>
      <c r="I760" s="56">
        <v>4864.15</v>
      </c>
      <c r="J760" s="56">
        <v>0</v>
      </c>
      <c r="K760" s="56">
        <v>4864.15</v>
      </c>
      <c r="L760" s="56">
        <v>0</v>
      </c>
      <c r="M760" s="56">
        <v>69883.78</v>
      </c>
      <c r="N760" s="56">
        <v>0</v>
      </c>
      <c r="O760" s="56">
        <v>69883.78</v>
      </c>
      <c r="P760" s="1">
        <v>43</v>
      </c>
    </row>
    <row r="761" spans="1:16" ht="12.75">
      <c r="A761" t="s">
        <v>229</v>
      </c>
      <c r="B761" t="s">
        <v>1962</v>
      </c>
      <c r="C761" t="s">
        <v>1974</v>
      </c>
      <c r="D761" t="s">
        <v>2004</v>
      </c>
      <c r="E761" t="s">
        <v>2024</v>
      </c>
      <c r="F761" t="s">
        <v>2024</v>
      </c>
      <c r="G761" t="s">
        <v>2025</v>
      </c>
      <c r="H761" s="56">
        <v>0</v>
      </c>
      <c r="I761" s="56">
        <v>5213841.59</v>
      </c>
      <c r="J761" s="56">
        <v>0</v>
      </c>
      <c r="K761" s="56">
        <v>5213841.59</v>
      </c>
      <c r="L761" s="56">
        <v>0</v>
      </c>
      <c r="M761" s="56">
        <v>52448004.21</v>
      </c>
      <c r="N761" s="56">
        <v>0</v>
      </c>
      <c r="O761" s="56">
        <v>52448004.21</v>
      </c>
      <c r="P761" s="1">
        <v>43</v>
      </c>
    </row>
    <row r="762" spans="1:16" ht="12.75">
      <c r="A762" t="s">
        <v>229</v>
      </c>
      <c r="B762" t="s">
        <v>1962</v>
      </c>
      <c r="C762" t="s">
        <v>1974</v>
      </c>
      <c r="D762" t="s">
        <v>2004</v>
      </c>
      <c r="E762" t="s">
        <v>2026</v>
      </c>
      <c r="F762" t="s">
        <v>2027</v>
      </c>
      <c r="G762" t="s">
        <v>2028</v>
      </c>
      <c r="H762" s="56">
        <v>0</v>
      </c>
      <c r="I762" s="56">
        <v>71952.35</v>
      </c>
      <c r="J762" s="56">
        <v>0</v>
      </c>
      <c r="K762" s="56">
        <v>71952.35</v>
      </c>
      <c r="L762" s="56">
        <v>0</v>
      </c>
      <c r="M762" s="56">
        <v>1168607.61</v>
      </c>
      <c r="N762" s="56">
        <v>0</v>
      </c>
      <c r="O762" s="56">
        <v>1168607.61</v>
      </c>
      <c r="P762" s="1">
        <v>43</v>
      </c>
    </row>
    <row r="763" spans="1:16" ht="12.75">
      <c r="A763" t="s">
        <v>229</v>
      </c>
      <c r="B763" t="s">
        <v>1962</v>
      </c>
      <c r="C763" t="s">
        <v>1974</v>
      </c>
      <c r="D763" t="s">
        <v>2004</v>
      </c>
      <c r="E763" t="s">
        <v>2026</v>
      </c>
      <c r="F763" t="s">
        <v>2029</v>
      </c>
      <c r="G763" t="s">
        <v>2030</v>
      </c>
      <c r="H763" s="56">
        <v>0</v>
      </c>
      <c r="I763" s="56">
        <v>647598.8</v>
      </c>
      <c r="J763" s="56">
        <v>0</v>
      </c>
      <c r="K763" s="56">
        <v>647598.8</v>
      </c>
      <c r="L763" s="56">
        <v>0</v>
      </c>
      <c r="M763" s="56">
        <v>4928747.36</v>
      </c>
      <c r="N763" s="56">
        <v>0</v>
      </c>
      <c r="O763" s="56">
        <v>4928747.36</v>
      </c>
      <c r="P763" s="1">
        <v>43</v>
      </c>
    </row>
    <row r="764" spans="1:16" ht="12.75">
      <c r="A764" t="s">
        <v>229</v>
      </c>
      <c r="B764" t="s">
        <v>1962</v>
      </c>
      <c r="C764" t="s">
        <v>1974</v>
      </c>
      <c r="D764" t="s">
        <v>2004</v>
      </c>
      <c r="E764" t="s">
        <v>2026</v>
      </c>
      <c r="F764" t="s">
        <v>2031</v>
      </c>
      <c r="G764" t="s">
        <v>2032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1">
        <v>43</v>
      </c>
    </row>
    <row r="765" spans="1:16" ht="12.75">
      <c r="A765" t="s">
        <v>229</v>
      </c>
      <c r="B765" t="s">
        <v>1962</v>
      </c>
      <c r="C765" t="s">
        <v>1974</v>
      </c>
      <c r="D765" t="s">
        <v>2004</v>
      </c>
      <c r="E765" t="s">
        <v>2026</v>
      </c>
      <c r="F765" t="s">
        <v>2033</v>
      </c>
      <c r="G765" t="s">
        <v>2034</v>
      </c>
      <c r="H765" s="56">
        <v>0</v>
      </c>
      <c r="I765" s="56">
        <v>205068.56</v>
      </c>
      <c r="J765" s="56">
        <v>0</v>
      </c>
      <c r="K765" s="56">
        <v>205068.56</v>
      </c>
      <c r="L765" s="56">
        <v>0</v>
      </c>
      <c r="M765" s="56">
        <v>1542756.9</v>
      </c>
      <c r="N765" s="56">
        <v>0</v>
      </c>
      <c r="O765" s="56">
        <v>1542756.9</v>
      </c>
      <c r="P765" s="1">
        <v>43</v>
      </c>
    </row>
    <row r="766" spans="1:16" ht="12.75">
      <c r="A766" t="s">
        <v>229</v>
      </c>
      <c r="B766" t="s">
        <v>1962</v>
      </c>
      <c r="C766" t="s">
        <v>1974</v>
      </c>
      <c r="D766" t="s">
        <v>2004</v>
      </c>
      <c r="E766" t="s">
        <v>2026</v>
      </c>
      <c r="F766" t="s">
        <v>2035</v>
      </c>
      <c r="G766" t="s">
        <v>2036</v>
      </c>
      <c r="H766" s="56">
        <v>0</v>
      </c>
      <c r="I766" s="56">
        <v>1309.22</v>
      </c>
      <c r="J766" s="56">
        <v>0</v>
      </c>
      <c r="K766" s="56">
        <v>1309.22</v>
      </c>
      <c r="L766" s="56">
        <v>0</v>
      </c>
      <c r="M766" s="56">
        <v>166572.88</v>
      </c>
      <c r="N766" s="56">
        <v>0</v>
      </c>
      <c r="O766" s="56">
        <v>166572.88</v>
      </c>
      <c r="P766" s="1">
        <v>43</v>
      </c>
    </row>
    <row r="767" spans="1:16" ht="12.75">
      <c r="A767" t="s">
        <v>229</v>
      </c>
      <c r="B767" t="s">
        <v>1962</v>
      </c>
      <c r="C767" t="s">
        <v>1974</v>
      </c>
      <c r="D767" t="s">
        <v>2004</v>
      </c>
      <c r="E767" t="s">
        <v>2026</v>
      </c>
      <c r="F767" t="s">
        <v>2037</v>
      </c>
      <c r="G767" t="s">
        <v>2038</v>
      </c>
      <c r="H767" s="56">
        <v>0</v>
      </c>
      <c r="I767" s="56">
        <v>9629356.53</v>
      </c>
      <c r="J767" s="56">
        <v>0</v>
      </c>
      <c r="K767" s="56">
        <v>9629356.53</v>
      </c>
      <c r="L767" s="56">
        <v>0</v>
      </c>
      <c r="M767" s="56">
        <v>60668029.74</v>
      </c>
      <c r="N767" s="56">
        <v>0</v>
      </c>
      <c r="O767" s="56">
        <v>60668029.74</v>
      </c>
      <c r="P767" s="1">
        <v>43</v>
      </c>
    </row>
    <row r="768" spans="1:16" ht="12.75">
      <c r="A768" t="s">
        <v>229</v>
      </c>
      <c r="B768" t="s">
        <v>1962</v>
      </c>
      <c r="C768" t="s">
        <v>1974</v>
      </c>
      <c r="D768" t="s">
        <v>2004</v>
      </c>
      <c r="E768" t="s">
        <v>2026</v>
      </c>
      <c r="F768" t="s">
        <v>2039</v>
      </c>
      <c r="G768" t="s">
        <v>2040</v>
      </c>
      <c r="H768" s="56">
        <v>0</v>
      </c>
      <c r="I768" s="56">
        <v>0</v>
      </c>
      <c r="J768" s="56">
        <v>0</v>
      </c>
      <c r="K768" s="56">
        <v>0</v>
      </c>
      <c r="L768" s="56">
        <v>0</v>
      </c>
      <c r="M768" s="56">
        <v>0</v>
      </c>
      <c r="N768" s="56">
        <v>0</v>
      </c>
      <c r="O768" s="56">
        <v>0</v>
      </c>
      <c r="P768" s="1">
        <v>43</v>
      </c>
    </row>
    <row r="769" spans="1:16" ht="12.75">
      <c r="A769" t="s">
        <v>229</v>
      </c>
      <c r="B769" t="s">
        <v>1962</v>
      </c>
      <c r="C769" t="s">
        <v>1974</v>
      </c>
      <c r="D769" t="s">
        <v>2004</v>
      </c>
      <c r="E769" t="s">
        <v>2026</v>
      </c>
      <c r="F769" t="s">
        <v>2041</v>
      </c>
      <c r="G769" t="s">
        <v>2042</v>
      </c>
      <c r="H769" s="56">
        <v>0</v>
      </c>
      <c r="I769" s="56">
        <v>66032.65</v>
      </c>
      <c r="J769" s="56">
        <v>0</v>
      </c>
      <c r="K769" s="56">
        <v>66032.65</v>
      </c>
      <c r="L769" s="56">
        <v>0</v>
      </c>
      <c r="M769" s="56">
        <v>1883651.05</v>
      </c>
      <c r="N769" s="56">
        <v>0</v>
      </c>
      <c r="O769" s="56">
        <v>1883651.05</v>
      </c>
      <c r="P769" s="1">
        <v>43</v>
      </c>
    </row>
    <row r="770" spans="1:16" ht="12.75">
      <c r="A770" t="s">
        <v>229</v>
      </c>
      <c r="B770" t="s">
        <v>1962</v>
      </c>
      <c r="C770" t="s">
        <v>1974</v>
      </c>
      <c r="D770" t="s">
        <v>2004</v>
      </c>
      <c r="E770" t="s">
        <v>2026</v>
      </c>
      <c r="F770" t="s">
        <v>2043</v>
      </c>
      <c r="G770" t="s">
        <v>2044</v>
      </c>
      <c r="H770" s="56">
        <v>0</v>
      </c>
      <c r="I770" s="56">
        <v>764946.92</v>
      </c>
      <c r="J770" s="56">
        <v>0</v>
      </c>
      <c r="K770" s="56">
        <v>764946.92</v>
      </c>
      <c r="L770" s="56">
        <v>0</v>
      </c>
      <c r="M770" s="56">
        <v>7690709.89</v>
      </c>
      <c r="N770" s="56">
        <v>0</v>
      </c>
      <c r="O770" s="56">
        <v>7690709.89</v>
      </c>
      <c r="P770" s="1">
        <v>43</v>
      </c>
    </row>
    <row r="771" spans="1:16" ht="12.75">
      <c r="A771" t="s">
        <v>229</v>
      </c>
      <c r="B771" t="s">
        <v>1962</v>
      </c>
      <c r="C771" t="s">
        <v>1974</v>
      </c>
      <c r="D771" t="s">
        <v>2004</v>
      </c>
      <c r="E771" t="s">
        <v>2045</v>
      </c>
      <c r="F771" t="s">
        <v>2045</v>
      </c>
      <c r="G771" t="s">
        <v>2046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1">
        <v>43</v>
      </c>
    </row>
    <row r="772" spans="1:16" ht="12.75">
      <c r="A772" t="s">
        <v>229</v>
      </c>
      <c r="B772" t="s">
        <v>1962</v>
      </c>
      <c r="C772" t="s">
        <v>1974</v>
      </c>
      <c r="D772" t="s">
        <v>2047</v>
      </c>
      <c r="E772" t="s">
        <v>2048</v>
      </c>
      <c r="F772" t="s">
        <v>2048</v>
      </c>
      <c r="G772" t="s">
        <v>2049</v>
      </c>
      <c r="H772" s="56">
        <v>0</v>
      </c>
      <c r="I772" s="56">
        <v>548007.26</v>
      </c>
      <c r="J772" s="56">
        <v>0</v>
      </c>
      <c r="K772" s="56">
        <v>548007.26</v>
      </c>
      <c r="L772" s="56">
        <v>0</v>
      </c>
      <c r="M772" s="56">
        <v>7981124.78</v>
      </c>
      <c r="N772" s="56">
        <v>0</v>
      </c>
      <c r="O772" s="56">
        <v>7981124.78</v>
      </c>
      <c r="P772" s="1">
        <v>43</v>
      </c>
    </row>
    <row r="773" spans="1:16" ht="12.75">
      <c r="A773" t="s">
        <v>229</v>
      </c>
      <c r="B773" t="s">
        <v>1962</v>
      </c>
      <c r="C773" t="s">
        <v>1974</v>
      </c>
      <c r="D773" t="s">
        <v>2047</v>
      </c>
      <c r="E773" t="s">
        <v>2050</v>
      </c>
      <c r="F773" t="s">
        <v>2050</v>
      </c>
      <c r="G773" t="s">
        <v>2051</v>
      </c>
      <c r="H773" s="56">
        <v>0</v>
      </c>
      <c r="I773" s="56">
        <v>162943.21</v>
      </c>
      <c r="J773" s="56">
        <v>0</v>
      </c>
      <c r="K773" s="56">
        <v>162943.21</v>
      </c>
      <c r="L773" s="56">
        <v>0</v>
      </c>
      <c r="M773" s="56">
        <v>499965.16</v>
      </c>
      <c r="N773" s="56">
        <v>0</v>
      </c>
      <c r="O773" s="56">
        <v>499965.16</v>
      </c>
      <c r="P773" s="1">
        <v>43</v>
      </c>
    </row>
    <row r="774" spans="1:16" ht="12.75">
      <c r="A774" t="s">
        <v>229</v>
      </c>
      <c r="B774" t="s">
        <v>1962</v>
      </c>
      <c r="C774" t="s">
        <v>1974</v>
      </c>
      <c r="D774" t="s">
        <v>2047</v>
      </c>
      <c r="E774" t="s">
        <v>2052</v>
      </c>
      <c r="F774" t="s">
        <v>2052</v>
      </c>
      <c r="G774" t="s">
        <v>2053</v>
      </c>
      <c r="H774" s="56">
        <v>0</v>
      </c>
      <c r="I774" s="56">
        <v>55214.39</v>
      </c>
      <c r="J774" s="56">
        <v>0</v>
      </c>
      <c r="K774" s="56">
        <v>55214.39</v>
      </c>
      <c r="L774" s="56">
        <v>0</v>
      </c>
      <c r="M774" s="56">
        <v>558839.83</v>
      </c>
      <c r="N774" s="56">
        <v>0</v>
      </c>
      <c r="O774" s="56">
        <v>558839.83</v>
      </c>
      <c r="P774" s="1">
        <v>43</v>
      </c>
    </row>
    <row r="775" spans="1:16" ht="12.75">
      <c r="A775" t="s">
        <v>229</v>
      </c>
      <c r="B775" t="s">
        <v>1962</v>
      </c>
      <c r="C775" t="s">
        <v>1974</v>
      </c>
      <c r="D775" t="s">
        <v>2047</v>
      </c>
      <c r="E775" t="s">
        <v>2054</v>
      </c>
      <c r="F775" t="s">
        <v>2054</v>
      </c>
      <c r="G775" t="s">
        <v>2055</v>
      </c>
      <c r="H775" s="56">
        <v>0</v>
      </c>
      <c r="I775" s="56">
        <v>16477.84</v>
      </c>
      <c r="J775" s="56">
        <v>0</v>
      </c>
      <c r="K775" s="56">
        <v>16477.84</v>
      </c>
      <c r="L775" s="56">
        <v>0</v>
      </c>
      <c r="M775" s="56">
        <v>104375.11</v>
      </c>
      <c r="N775" s="56">
        <v>0</v>
      </c>
      <c r="O775" s="56">
        <v>104375.11</v>
      </c>
      <c r="P775" s="1">
        <v>43</v>
      </c>
    </row>
    <row r="776" spans="1:16" ht="12.75">
      <c r="A776" t="s">
        <v>229</v>
      </c>
      <c r="B776" t="s">
        <v>1962</v>
      </c>
      <c r="C776" t="s">
        <v>1974</v>
      </c>
      <c r="D776" t="s">
        <v>2047</v>
      </c>
      <c r="E776" t="s">
        <v>2056</v>
      </c>
      <c r="F776" t="s">
        <v>2056</v>
      </c>
      <c r="G776" t="s">
        <v>2057</v>
      </c>
      <c r="H776" s="56">
        <v>0</v>
      </c>
      <c r="I776" s="56">
        <v>1266701.14</v>
      </c>
      <c r="J776" s="56">
        <v>0</v>
      </c>
      <c r="K776" s="56">
        <v>1266701.14</v>
      </c>
      <c r="L776" s="56">
        <v>0</v>
      </c>
      <c r="M776" s="56">
        <v>7801081.06</v>
      </c>
      <c r="N776" s="56">
        <v>0</v>
      </c>
      <c r="O776" s="56">
        <v>7801081.06</v>
      </c>
      <c r="P776" s="1">
        <v>43</v>
      </c>
    </row>
    <row r="777" spans="1:16" ht="12.75">
      <c r="A777" t="s">
        <v>229</v>
      </c>
      <c r="B777" t="s">
        <v>1962</v>
      </c>
      <c r="C777" t="s">
        <v>1974</v>
      </c>
      <c r="D777" t="s">
        <v>2047</v>
      </c>
      <c r="E777" t="s">
        <v>2058</v>
      </c>
      <c r="F777" t="s">
        <v>2058</v>
      </c>
      <c r="G777" t="s">
        <v>2059</v>
      </c>
      <c r="H777" s="56">
        <v>0</v>
      </c>
      <c r="I777" s="56">
        <v>79626.26</v>
      </c>
      <c r="J777" s="56">
        <v>0</v>
      </c>
      <c r="K777" s="56">
        <v>79626.26</v>
      </c>
      <c r="L777" s="56">
        <v>0</v>
      </c>
      <c r="M777" s="56">
        <v>385148.46</v>
      </c>
      <c r="N777" s="56">
        <v>0</v>
      </c>
      <c r="O777" s="56">
        <v>385148.46</v>
      </c>
      <c r="P777" s="1">
        <v>43</v>
      </c>
    </row>
    <row r="778" spans="1:16" ht="12.75">
      <c r="A778" t="s">
        <v>229</v>
      </c>
      <c r="B778" t="s">
        <v>1962</v>
      </c>
      <c r="C778" t="s">
        <v>1974</v>
      </c>
      <c r="D778" t="s">
        <v>2047</v>
      </c>
      <c r="E778" t="s">
        <v>2060</v>
      </c>
      <c r="F778" t="s">
        <v>2060</v>
      </c>
      <c r="G778" t="s">
        <v>2044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-100919.81</v>
      </c>
      <c r="N778" s="56">
        <v>0</v>
      </c>
      <c r="O778" s="56">
        <v>-100919.81</v>
      </c>
      <c r="P778" s="1">
        <v>43</v>
      </c>
    </row>
    <row r="779" spans="1:16" ht="12.75">
      <c r="A779" t="s">
        <v>229</v>
      </c>
      <c r="B779" t="s">
        <v>1962</v>
      </c>
      <c r="C779" t="s">
        <v>1974</v>
      </c>
      <c r="D779" t="s">
        <v>2061</v>
      </c>
      <c r="E779" t="s">
        <v>2062</v>
      </c>
      <c r="F779" t="s">
        <v>2062</v>
      </c>
      <c r="G779" t="s">
        <v>2063</v>
      </c>
      <c r="H779" s="56">
        <v>0</v>
      </c>
      <c r="I779" s="56">
        <v>19368.18</v>
      </c>
      <c r="J779" s="56">
        <v>0</v>
      </c>
      <c r="K779" s="56">
        <v>19368.18</v>
      </c>
      <c r="L779" s="56">
        <v>0</v>
      </c>
      <c r="M779" s="56">
        <v>236946.9</v>
      </c>
      <c r="N779" s="56">
        <v>0</v>
      </c>
      <c r="O779" s="56">
        <v>236946.9</v>
      </c>
      <c r="P779" s="1">
        <v>43</v>
      </c>
    </row>
    <row r="780" spans="1:16" ht="12.75">
      <c r="A780" t="s">
        <v>229</v>
      </c>
      <c r="B780" t="s">
        <v>1962</v>
      </c>
      <c r="C780" t="s">
        <v>1974</v>
      </c>
      <c r="D780" t="s">
        <v>2064</v>
      </c>
      <c r="E780" t="s">
        <v>2065</v>
      </c>
      <c r="F780" t="s">
        <v>2065</v>
      </c>
      <c r="G780" t="s">
        <v>2066</v>
      </c>
      <c r="H780" s="56">
        <v>0</v>
      </c>
      <c r="I780" s="56">
        <v>0</v>
      </c>
      <c r="J780" s="56">
        <v>0</v>
      </c>
      <c r="K780" s="56">
        <v>0</v>
      </c>
      <c r="L780" s="56">
        <v>0</v>
      </c>
      <c r="M780" s="56">
        <v>118728.8</v>
      </c>
      <c r="N780" s="56">
        <v>0</v>
      </c>
      <c r="O780" s="56">
        <v>118728.8</v>
      </c>
      <c r="P780" s="1">
        <v>43</v>
      </c>
    </row>
    <row r="781" spans="1:16" ht="12.75">
      <c r="A781" t="s">
        <v>229</v>
      </c>
      <c r="B781" t="s">
        <v>1962</v>
      </c>
      <c r="C781" t="s">
        <v>1974</v>
      </c>
      <c r="D781" t="s">
        <v>2064</v>
      </c>
      <c r="E781" t="s">
        <v>2067</v>
      </c>
      <c r="F781" t="s">
        <v>2067</v>
      </c>
      <c r="G781" t="s">
        <v>2068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6">
        <v>144614.28</v>
      </c>
      <c r="N781" s="56">
        <v>0</v>
      </c>
      <c r="O781" s="56">
        <v>144614.28</v>
      </c>
      <c r="P781" s="1">
        <v>43</v>
      </c>
    </row>
    <row r="782" spans="1:16" ht="12.75">
      <c r="A782" t="s">
        <v>229</v>
      </c>
      <c r="B782" t="s">
        <v>1962</v>
      </c>
      <c r="C782" t="s">
        <v>1974</v>
      </c>
      <c r="D782" t="s">
        <v>2064</v>
      </c>
      <c r="E782" t="s">
        <v>2069</v>
      </c>
      <c r="F782" t="s">
        <v>2069</v>
      </c>
      <c r="G782" t="s">
        <v>2070</v>
      </c>
      <c r="H782" s="56">
        <v>0</v>
      </c>
      <c r="I782" s="56">
        <v>0</v>
      </c>
      <c r="J782" s="56">
        <v>0</v>
      </c>
      <c r="K782" s="56">
        <v>0</v>
      </c>
      <c r="L782" s="56">
        <v>0</v>
      </c>
      <c r="M782" s="56">
        <v>24751.83</v>
      </c>
      <c r="N782" s="56">
        <v>0</v>
      </c>
      <c r="O782" s="56">
        <v>24751.83</v>
      </c>
      <c r="P782" s="1">
        <v>43</v>
      </c>
    </row>
    <row r="783" spans="1:16" ht="12.75">
      <c r="A783" t="s">
        <v>229</v>
      </c>
      <c r="B783" t="s">
        <v>1962</v>
      </c>
      <c r="C783" t="s">
        <v>1974</v>
      </c>
      <c r="D783" t="s">
        <v>2064</v>
      </c>
      <c r="E783" t="s">
        <v>2071</v>
      </c>
      <c r="F783" t="s">
        <v>2071</v>
      </c>
      <c r="G783" t="s">
        <v>2072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12656.15</v>
      </c>
      <c r="N783" s="56">
        <v>0</v>
      </c>
      <c r="O783" s="56">
        <v>12656.15</v>
      </c>
      <c r="P783" s="1">
        <v>43</v>
      </c>
    </row>
    <row r="784" spans="1:16" ht="12.75">
      <c r="A784" t="s">
        <v>229</v>
      </c>
      <c r="B784" t="s">
        <v>1962</v>
      </c>
      <c r="C784" t="s">
        <v>1974</v>
      </c>
      <c r="D784" t="s">
        <v>2064</v>
      </c>
      <c r="E784" t="s">
        <v>2073</v>
      </c>
      <c r="F784" t="s">
        <v>2073</v>
      </c>
      <c r="G784" t="s">
        <v>2074</v>
      </c>
      <c r="H784" s="56">
        <v>0</v>
      </c>
      <c r="I784" s="56">
        <v>23962.3</v>
      </c>
      <c r="J784" s="56">
        <v>0</v>
      </c>
      <c r="K784" s="56">
        <v>23962.3</v>
      </c>
      <c r="L784" s="56">
        <v>0</v>
      </c>
      <c r="M784" s="56">
        <v>285535.1</v>
      </c>
      <c r="N784" s="56">
        <v>0</v>
      </c>
      <c r="O784" s="56">
        <v>285535.1</v>
      </c>
      <c r="P784" s="1">
        <v>43</v>
      </c>
    </row>
    <row r="785" spans="1:16" ht="12.75">
      <c r="A785" t="s">
        <v>229</v>
      </c>
      <c r="B785" t="s">
        <v>1962</v>
      </c>
      <c r="C785" t="s">
        <v>1974</v>
      </c>
      <c r="D785" t="s">
        <v>2064</v>
      </c>
      <c r="E785" t="s">
        <v>2075</v>
      </c>
      <c r="F785" t="s">
        <v>2075</v>
      </c>
      <c r="G785" t="s">
        <v>2076</v>
      </c>
      <c r="H785" s="56">
        <v>0</v>
      </c>
      <c r="I785" s="56"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1">
        <v>43</v>
      </c>
    </row>
    <row r="786" spans="1:16" ht="12.75">
      <c r="A786" t="s">
        <v>229</v>
      </c>
      <c r="B786" t="s">
        <v>1962</v>
      </c>
      <c r="C786" t="s">
        <v>1974</v>
      </c>
      <c r="D786" t="s">
        <v>2077</v>
      </c>
      <c r="E786" t="s">
        <v>2078</v>
      </c>
      <c r="F786" t="s">
        <v>2078</v>
      </c>
      <c r="G786" t="s">
        <v>2079</v>
      </c>
      <c r="H786" s="56">
        <v>0</v>
      </c>
      <c r="I786" s="56">
        <v>25828.55</v>
      </c>
      <c r="J786" s="56">
        <v>0</v>
      </c>
      <c r="K786" s="56">
        <v>25828.55</v>
      </c>
      <c r="L786" s="56">
        <v>0</v>
      </c>
      <c r="M786" s="56">
        <v>190102.96</v>
      </c>
      <c r="N786" s="56">
        <v>0</v>
      </c>
      <c r="O786" s="56">
        <v>190102.96</v>
      </c>
      <c r="P786" s="1">
        <v>43</v>
      </c>
    </row>
    <row r="787" spans="1:16" ht="12.75">
      <c r="A787" t="s">
        <v>229</v>
      </c>
      <c r="B787" t="s">
        <v>1962</v>
      </c>
      <c r="C787" t="s">
        <v>1974</v>
      </c>
      <c r="D787" t="s">
        <v>2077</v>
      </c>
      <c r="E787" t="s">
        <v>2080</v>
      </c>
      <c r="F787" t="s">
        <v>2080</v>
      </c>
      <c r="G787" t="s">
        <v>2081</v>
      </c>
      <c r="H787" s="56">
        <v>0</v>
      </c>
      <c r="I787" s="56">
        <v>374028.36</v>
      </c>
      <c r="J787" s="56">
        <v>0</v>
      </c>
      <c r="K787" s="56">
        <v>374028.36</v>
      </c>
      <c r="L787" s="56">
        <v>0</v>
      </c>
      <c r="M787" s="56">
        <v>4008624.6</v>
      </c>
      <c r="N787" s="56">
        <v>0</v>
      </c>
      <c r="O787" s="56">
        <v>4008624.6</v>
      </c>
      <c r="P787" s="1">
        <v>43</v>
      </c>
    </row>
    <row r="788" spans="1:16" ht="12.75">
      <c r="A788" t="s">
        <v>229</v>
      </c>
      <c r="B788" t="s">
        <v>1962</v>
      </c>
      <c r="C788" t="s">
        <v>1974</v>
      </c>
      <c r="D788" t="s">
        <v>2077</v>
      </c>
      <c r="E788" t="s">
        <v>2082</v>
      </c>
      <c r="F788" t="s">
        <v>2082</v>
      </c>
      <c r="G788" t="s">
        <v>2083</v>
      </c>
      <c r="H788" s="56">
        <v>0</v>
      </c>
      <c r="I788" s="56">
        <v>50070.15</v>
      </c>
      <c r="J788" s="56">
        <v>0</v>
      </c>
      <c r="K788" s="56">
        <v>50070.15</v>
      </c>
      <c r="L788" s="56">
        <v>0</v>
      </c>
      <c r="M788" s="56">
        <v>200627.99</v>
      </c>
      <c r="N788" s="56">
        <v>0</v>
      </c>
      <c r="O788" s="56">
        <v>200627.99</v>
      </c>
      <c r="P788" s="1">
        <v>43</v>
      </c>
    </row>
    <row r="789" spans="1:16" ht="12.75">
      <c r="A789" t="s">
        <v>229</v>
      </c>
      <c r="B789" t="s">
        <v>1962</v>
      </c>
      <c r="C789" t="s">
        <v>1974</v>
      </c>
      <c r="D789" t="s">
        <v>2077</v>
      </c>
      <c r="E789" t="s">
        <v>2084</v>
      </c>
      <c r="F789" t="s">
        <v>2084</v>
      </c>
      <c r="G789" t="s">
        <v>2085</v>
      </c>
      <c r="H789" s="56">
        <v>0</v>
      </c>
      <c r="I789" s="56">
        <v>257088.61</v>
      </c>
      <c r="J789" s="56">
        <v>0</v>
      </c>
      <c r="K789" s="56">
        <v>257088.61</v>
      </c>
      <c r="L789" s="56">
        <v>0</v>
      </c>
      <c r="M789" s="56">
        <v>1383841.17</v>
      </c>
      <c r="N789" s="56">
        <v>0</v>
      </c>
      <c r="O789" s="56">
        <v>1383841.17</v>
      </c>
      <c r="P789" s="1">
        <v>43</v>
      </c>
    </row>
    <row r="790" spans="1:16" ht="12.75">
      <c r="A790" t="s">
        <v>229</v>
      </c>
      <c r="B790" t="s">
        <v>1962</v>
      </c>
      <c r="C790" t="s">
        <v>1974</v>
      </c>
      <c r="D790" t="s">
        <v>2077</v>
      </c>
      <c r="E790" t="s">
        <v>2086</v>
      </c>
      <c r="F790" t="s">
        <v>2086</v>
      </c>
      <c r="G790" t="s">
        <v>2087</v>
      </c>
      <c r="H790" s="56">
        <v>0</v>
      </c>
      <c r="I790" s="56">
        <v>0</v>
      </c>
      <c r="J790" s="56">
        <v>0</v>
      </c>
      <c r="K790" s="56">
        <v>0</v>
      </c>
      <c r="P790" s="1">
        <v>43</v>
      </c>
    </row>
    <row r="791" spans="1:16" ht="12.75">
      <c r="A791" t="s">
        <v>229</v>
      </c>
      <c r="B791" t="s">
        <v>1962</v>
      </c>
      <c r="C791" t="s">
        <v>1974</v>
      </c>
      <c r="D791" t="s">
        <v>2088</v>
      </c>
      <c r="E791" t="s">
        <v>2089</v>
      </c>
      <c r="F791" t="s">
        <v>2090</v>
      </c>
      <c r="G791" t="s">
        <v>2091</v>
      </c>
      <c r="H791" s="56">
        <v>0</v>
      </c>
      <c r="I791" s="56">
        <v>668258.01</v>
      </c>
      <c r="J791" s="56">
        <v>0</v>
      </c>
      <c r="K791" s="56">
        <v>668258.01</v>
      </c>
      <c r="L791" s="56">
        <v>0</v>
      </c>
      <c r="M791" s="56">
        <v>3973708</v>
      </c>
      <c r="N791" s="56">
        <v>0</v>
      </c>
      <c r="O791" s="56">
        <v>3973708</v>
      </c>
      <c r="P791" s="1">
        <v>43</v>
      </c>
    </row>
    <row r="792" spans="1:16" ht="12.75">
      <c r="A792" t="s">
        <v>229</v>
      </c>
      <c r="B792" t="s">
        <v>1962</v>
      </c>
      <c r="C792" t="s">
        <v>1974</v>
      </c>
      <c r="D792" t="s">
        <v>2088</v>
      </c>
      <c r="E792" t="s">
        <v>2089</v>
      </c>
      <c r="F792" t="s">
        <v>2092</v>
      </c>
      <c r="G792" t="s">
        <v>2093</v>
      </c>
      <c r="H792" s="56">
        <v>0</v>
      </c>
      <c r="I792" s="56">
        <v>42313.99</v>
      </c>
      <c r="J792" s="56">
        <v>0</v>
      </c>
      <c r="K792" s="56">
        <v>42313.99</v>
      </c>
      <c r="L792" s="56">
        <v>0</v>
      </c>
      <c r="M792" s="56">
        <v>256882.89</v>
      </c>
      <c r="N792" s="56">
        <v>0</v>
      </c>
      <c r="O792" s="56">
        <v>256882.89</v>
      </c>
      <c r="P792" s="1">
        <v>43</v>
      </c>
    </row>
    <row r="793" spans="1:16" ht="12.75">
      <c r="A793" t="s">
        <v>229</v>
      </c>
      <c r="B793" t="s">
        <v>1962</v>
      </c>
      <c r="C793" t="s">
        <v>1974</v>
      </c>
      <c r="D793" t="s">
        <v>2088</v>
      </c>
      <c r="E793" t="s">
        <v>2089</v>
      </c>
      <c r="F793" t="s">
        <v>2094</v>
      </c>
      <c r="G793" t="s">
        <v>2095</v>
      </c>
      <c r="H793" s="56">
        <v>0</v>
      </c>
      <c r="I793" s="56">
        <v>52686.59</v>
      </c>
      <c r="J793" s="56">
        <v>0</v>
      </c>
      <c r="K793" s="56">
        <v>52686.59</v>
      </c>
      <c r="L793" s="56">
        <v>0</v>
      </c>
      <c r="M793" s="56">
        <v>174259.59</v>
      </c>
      <c r="N793" s="56">
        <v>0</v>
      </c>
      <c r="O793" s="56">
        <v>174259.59</v>
      </c>
      <c r="P793" s="1">
        <v>43</v>
      </c>
    </row>
    <row r="794" spans="1:16" ht="12.75">
      <c r="A794" t="s">
        <v>229</v>
      </c>
      <c r="B794" t="s">
        <v>1962</v>
      </c>
      <c r="C794" t="s">
        <v>1974</v>
      </c>
      <c r="D794" t="s">
        <v>2088</v>
      </c>
      <c r="E794" t="s">
        <v>2089</v>
      </c>
      <c r="F794" t="s">
        <v>2096</v>
      </c>
      <c r="G794" t="s">
        <v>2097</v>
      </c>
      <c r="H794" s="56">
        <v>0</v>
      </c>
      <c r="I794" s="56">
        <v>74513.93</v>
      </c>
      <c r="J794" s="56">
        <v>0</v>
      </c>
      <c r="K794" s="56">
        <v>74513.93</v>
      </c>
      <c r="L794" s="56">
        <v>0</v>
      </c>
      <c r="M794" s="56">
        <v>518394.94</v>
      </c>
      <c r="N794" s="56">
        <v>0</v>
      </c>
      <c r="O794" s="56">
        <v>518394.94</v>
      </c>
      <c r="P794" s="1">
        <v>43</v>
      </c>
    </row>
    <row r="795" spans="1:16" ht="12.75">
      <c r="A795" t="s">
        <v>229</v>
      </c>
      <c r="B795" t="s">
        <v>1962</v>
      </c>
      <c r="C795" t="s">
        <v>1974</v>
      </c>
      <c r="D795" t="s">
        <v>2088</v>
      </c>
      <c r="E795" t="s">
        <v>2089</v>
      </c>
      <c r="F795" t="s">
        <v>2098</v>
      </c>
      <c r="G795" t="s">
        <v>2099</v>
      </c>
      <c r="H795" s="56">
        <v>0</v>
      </c>
      <c r="I795" s="56">
        <v>223.73</v>
      </c>
      <c r="J795" s="56">
        <v>0</v>
      </c>
      <c r="K795" s="56">
        <v>223.73</v>
      </c>
      <c r="L795" s="56">
        <v>0</v>
      </c>
      <c r="M795" s="56">
        <v>19840.63</v>
      </c>
      <c r="N795" s="56">
        <v>0</v>
      </c>
      <c r="O795" s="56">
        <v>19840.63</v>
      </c>
      <c r="P795" s="1">
        <v>43</v>
      </c>
    </row>
    <row r="796" spans="1:16" ht="12.75">
      <c r="A796" t="s">
        <v>229</v>
      </c>
      <c r="B796" t="s">
        <v>1962</v>
      </c>
      <c r="C796" t="s">
        <v>1974</v>
      </c>
      <c r="D796" t="s">
        <v>2088</v>
      </c>
      <c r="E796" t="s">
        <v>2089</v>
      </c>
      <c r="F796" t="s">
        <v>2100</v>
      </c>
      <c r="G796" t="s">
        <v>2101</v>
      </c>
      <c r="H796" s="56">
        <v>0</v>
      </c>
      <c r="I796" s="56">
        <v>3852.47</v>
      </c>
      <c r="J796" s="56">
        <v>0</v>
      </c>
      <c r="K796" s="56">
        <v>3852.47</v>
      </c>
      <c r="L796" s="56">
        <v>0</v>
      </c>
      <c r="M796" s="56">
        <v>74459.17</v>
      </c>
      <c r="N796" s="56">
        <v>0</v>
      </c>
      <c r="O796" s="56">
        <v>74459.17</v>
      </c>
      <c r="P796" s="1">
        <v>43</v>
      </c>
    </row>
    <row r="797" spans="1:16" ht="12.75">
      <c r="A797" t="s">
        <v>229</v>
      </c>
      <c r="B797" t="s">
        <v>1962</v>
      </c>
      <c r="C797" t="s">
        <v>1974</v>
      </c>
      <c r="D797" t="s">
        <v>2088</v>
      </c>
      <c r="E797" t="s">
        <v>2089</v>
      </c>
      <c r="F797" t="s">
        <v>2102</v>
      </c>
      <c r="G797" t="s">
        <v>2103</v>
      </c>
      <c r="H797" s="56">
        <v>0</v>
      </c>
      <c r="I797" s="56">
        <v>73.42</v>
      </c>
      <c r="J797" s="56">
        <v>0</v>
      </c>
      <c r="K797" s="56">
        <v>73.42</v>
      </c>
      <c r="L797" s="56">
        <v>0</v>
      </c>
      <c r="M797" s="56">
        <v>12499.83</v>
      </c>
      <c r="N797" s="56">
        <v>0</v>
      </c>
      <c r="O797" s="56">
        <v>12499.83</v>
      </c>
      <c r="P797" s="1">
        <v>43</v>
      </c>
    </row>
    <row r="798" spans="1:16" ht="12.75">
      <c r="A798" t="s">
        <v>229</v>
      </c>
      <c r="B798" t="s">
        <v>1962</v>
      </c>
      <c r="C798" t="s">
        <v>1974</v>
      </c>
      <c r="D798" t="s">
        <v>2088</v>
      </c>
      <c r="E798" t="s">
        <v>2089</v>
      </c>
      <c r="F798" t="s">
        <v>2104</v>
      </c>
      <c r="G798" t="s">
        <v>2105</v>
      </c>
      <c r="H798" s="56">
        <v>0</v>
      </c>
      <c r="I798" s="56">
        <v>32964.32</v>
      </c>
      <c r="J798" s="56">
        <v>0</v>
      </c>
      <c r="K798" s="56">
        <v>32964.32</v>
      </c>
      <c r="L798" s="56">
        <v>0</v>
      </c>
      <c r="M798" s="56">
        <v>115339.66</v>
      </c>
      <c r="N798" s="56">
        <v>0</v>
      </c>
      <c r="O798" s="56">
        <v>115339.66</v>
      </c>
      <c r="P798" s="1">
        <v>43</v>
      </c>
    </row>
    <row r="799" spans="1:16" ht="12.75">
      <c r="A799" t="s">
        <v>229</v>
      </c>
      <c r="B799" t="s">
        <v>1962</v>
      </c>
      <c r="C799" t="s">
        <v>1974</v>
      </c>
      <c r="D799" t="s">
        <v>2088</v>
      </c>
      <c r="E799" t="s">
        <v>2089</v>
      </c>
      <c r="F799" t="s">
        <v>2106</v>
      </c>
      <c r="G799" t="s">
        <v>2107</v>
      </c>
      <c r="H799" s="56">
        <v>0</v>
      </c>
      <c r="I799" s="56">
        <v>51909</v>
      </c>
      <c r="J799" s="56">
        <v>0</v>
      </c>
      <c r="K799" s="56">
        <v>51909</v>
      </c>
      <c r="L799" s="56">
        <v>0</v>
      </c>
      <c r="M799" s="56">
        <v>37684.24</v>
      </c>
      <c r="N799" s="56">
        <v>0</v>
      </c>
      <c r="O799" s="56">
        <v>37684.24</v>
      </c>
      <c r="P799" s="1">
        <v>43</v>
      </c>
    </row>
    <row r="800" spans="1:16" ht="12.75">
      <c r="A800" t="s">
        <v>229</v>
      </c>
      <c r="B800" t="s">
        <v>1962</v>
      </c>
      <c r="C800" t="s">
        <v>1974</v>
      </c>
      <c r="D800" t="s">
        <v>2088</v>
      </c>
      <c r="E800" t="s">
        <v>2089</v>
      </c>
      <c r="F800" t="s">
        <v>2108</v>
      </c>
      <c r="G800" t="s">
        <v>2109</v>
      </c>
      <c r="H800" s="56">
        <v>0</v>
      </c>
      <c r="I800" s="56">
        <v>225835.7</v>
      </c>
      <c r="J800" s="56">
        <v>0</v>
      </c>
      <c r="K800" s="56">
        <v>225835.7</v>
      </c>
      <c r="L800" s="56">
        <v>0</v>
      </c>
      <c r="M800" s="56">
        <v>848743.36</v>
      </c>
      <c r="N800" s="56">
        <v>0</v>
      </c>
      <c r="O800" s="56">
        <v>848743.36</v>
      </c>
      <c r="P800" s="1">
        <v>43</v>
      </c>
    </row>
    <row r="801" spans="1:16" ht="12.75">
      <c r="A801" t="s">
        <v>229</v>
      </c>
      <c r="B801" t="s">
        <v>1962</v>
      </c>
      <c r="C801" t="s">
        <v>1974</v>
      </c>
      <c r="D801" t="s">
        <v>2088</v>
      </c>
      <c r="E801" t="s">
        <v>2089</v>
      </c>
      <c r="F801" t="s">
        <v>2110</v>
      </c>
      <c r="G801" t="s">
        <v>2111</v>
      </c>
      <c r="H801" s="56">
        <v>0</v>
      </c>
      <c r="I801" s="56">
        <v>0</v>
      </c>
      <c r="J801" s="56">
        <v>0</v>
      </c>
      <c r="K801" s="56">
        <v>0</v>
      </c>
      <c r="L801" s="56">
        <v>0</v>
      </c>
      <c r="M801" s="56">
        <v>235444.8</v>
      </c>
      <c r="N801" s="56">
        <v>0</v>
      </c>
      <c r="O801" s="56">
        <v>235444.8</v>
      </c>
      <c r="P801" s="1">
        <v>43</v>
      </c>
    </row>
    <row r="802" spans="1:16" ht="12.75">
      <c r="A802" t="s">
        <v>229</v>
      </c>
      <c r="B802" t="s">
        <v>1962</v>
      </c>
      <c r="C802" t="s">
        <v>1974</v>
      </c>
      <c r="D802" t="s">
        <v>2088</v>
      </c>
      <c r="E802" t="s">
        <v>2089</v>
      </c>
      <c r="F802" t="s">
        <v>2112</v>
      </c>
      <c r="G802" t="s">
        <v>2113</v>
      </c>
      <c r="H802" s="56">
        <v>0</v>
      </c>
      <c r="I802" s="56">
        <v>0</v>
      </c>
      <c r="J802" s="56">
        <v>0</v>
      </c>
      <c r="K802" s="56">
        <v>0</v>
      </c>
      <c r="L802" s="56">
        <v>0</v>
      </c>
      <c r="M802" s="56">
        <v>0</v>
      </c>
      <c r="N802" s="56">
        <v>0</v>
      </c>
      <c r="O802" s="56">
        <v>0</v>
      </c>
      <c r="P802" s="1">
        <v>43</v>
      </c>
    </row>
    <row r="803" spans="1:16" ht="12.75">
      <c r="A803" t="s">
        <v>229</v>
      </c>
      <c r="B803" t="s">
        <v>1962</v>
      </c>
      <c r="C803" t="s">
        <v>1974</v>
      </c>
      <c r="D803" t="s">
        <v>2088</v>
      </c>
      <c r="E803" t="s">
        <v>2089</v>
      </c>
      <c r="F803" t="s">
        <v>2114</v>
      </c>
      <c r="G803" t="s">
        <v>2115</v>
      </c>
      <c r="H803" s="56">
        <v>0</v>
      </c>
      <c r="I803" s="56">
        <v>0</v>
      </c>
      <c r="J803" s="56">
        <v>0</v>
      </c>
      <c r="K803" s="56">
        <v>0</v>
      </c>
      <c r="L803" s="56">
        <v>0</v>
      </c>
      <c r="M803" s="56">
        <v>11642.98</v>
      </c>
      <c r="N803" s="56">
        <v>0</v>
      </c>
      <c r="O803" s="56">
        <v>11642.98</v>
      </c>
      <c r="P803" s="1">
        <v>43</v>
      </c>
    </row>
    <row r="804" spans="1:16" ht="12.75">
      <c r="A804" t="s">
        <v>229</v>
      </c>
      <c r="B804" t="s">
        <v>1962</v>
      </c>
      <c r="C804" t="s">
        <v>1974</v>
      </c>
      <c r="D804" t="s">
        <v>2116</v>
      </c>
      <c r="E804" t="s">
        <v>2117</v>
      </c>
      <c r="F804" t="s">
        <v>2118</v>
      </c>
      <c r="G804" t="s">
        <v>2119</v>
      </c>
      <c r="H804" s="56">
        <v>0</v>
      </c>
      <c r="I804" s="56">
        <v>30907.11</v>
      </c>
      <c r="J804" s="56">
        <v>0</v>
      </c>
      <c r="K804" s="56">
        <v>30907.11</v>
      </c>
      <c r="L804" s="56">
        <v>0</v>
      </c>
      <c r="M804" s="56">
        <v>338203.1</v>
      </c>
      <c r="N804" s="56">
        <v>0</v>
      </c>
      <c r="O804" s="56">
        <v>338203.1</v>
      </c>
      <c r="P804" s="1">
        <v>43</v>
      </c>
    </row>
    <row r="805" spans="1:16" ht="12.75">
      <c r="A805" t="s">
        <v>229</v>
      </c>
      <c r="B805" t="s">
        <v>1962</v>
      </c>
      <c r="C805" t="s">
        <v>1974</v>
      </c>
      <c r="D805" t="s">
        <v>2116</v>
      </c>
      <c r="E805" t="s">
        <v>2117</v>
      </c>
      <c r="F805" t="s">
        <v>2120</v>
      </c>
      <c r="G805" t="s">
        <v>2121</v>
      </c>
      <c r="H805" s="56">
        <v>0</v>
      </c>
      <c r="I805" s="56">
        <v>160431</v>
      </c>
      <c r="J805" s="56">
        <v>0</v>
      </c>
      <c r="K805" s="56">
        <v>160431</v>
      </c>
      <c r="L805" s="56">
        <v>0</v>
      </c>
      <c r="M805" s="56">
        <v>1688166.57</v>
      </c>
      <c r="N805" s="56">
        <v>0</v>
      </c>
      <c r="O805" s="56">
        <v>1688166.57</v>
      </c>
      <c r="P805" s="1">
        <v>43</v>
      </c>
    </row>
    <row r="806" spans="1:16" ht="12.75">
      <c r="A806" t="s">
        <v>229</v>
      </c>
      <c r="B806" t="s">
        <v>1962</v>
      </c>
      <c r="C806" t="s">
        <v>1974</v>
      </c>
      <c r="D806" t="s">
        <v>2116</v>
      </c>
      <c r="E806" t="s">
        <v>2117</v>
      </c>
      <c r="F806" t="s">
        <v>2122</v>
      </c>
      <c r="G806" t="s">
        <v>2123</v>
      </c>
      <c r="H806" s="56">
        <v>0</v>
      </c>
      <c r="I806" s="56">
        <v>0</v>
      </c>
      <c r="J806" s="56">
        <v>0</v>
      </c>
      <c r="K806" s="56">
        <v>0</v>
      </c>
      <c r="L806" s="56">
        <v>0</v>
      </c>
      <c r="M806" s="56">
        <v>0</v>
      </c>
      <c r="N806" s="56">
        <v>0</v>
      </c>
      <c r="O806" s="56">
        <v>0</v>
      </c>
      <c r="P806" s="1">
        <v>43</v>
      </c>
    </row>
    <row r="807" spans="1:16" ht="12.75">
      <c r="A807" t="s">
        <v>229</v>
      </c>
      <c r="B807" t="s">
        <v>1962</v>
      </c>
      <c r="C807" t="s">
        <v>1974</v>
      </c>
      <c r="D807" t="s">
        <v>2116</v>
      </c>
      <c r="E807" t="s">
        <v>2117</v>
      </c>
      <c r="F807" t="s">
        <v>2124</v>
      </c>
      <c r="G807" t="s">
        <v>2125</v>
      </c>
      <c r="H807" s="56">
        <v>0</v>
      </c>
      <c r="I807" s="56">
        <v>29168.78</v>
      </c>
      <c r="J807" s="56">
        <v>0</v>
      </c>
      <c r="K807" s="56">
        <v>29168.78</v>
      </c>
      <c r="L807" s="56">
        <v>0</v>
      </c>
      <c r="M807" s="56">
        <v>0</v>
      </c>
      <c r="N807" s="56">
        <v>0</v>
      </c>
      <c r="O807" s="56">
        <v>0</v>
      </c>
      <c r="P807" s="1">
        <v>43</v>
      </c>
    </row>
    <row r="808" spans="1:16" ht="12.75">
      <c r="A808" t="s">
        <v>229</v>
      </c>
      <c r="B808" t="s">
        <v>1962</v>
      </c>
      <c r="C808" t="s">
        <v>1974</v>
      </c>
      <c r="D808" t="s">
        <v>2116</v>
      </c>
      <c r="E808" t="s">
        <v>2117</v>
      </c>
      <c r="F808" t="s">
        <v>2126</v>
      </c>
      <c r="G808" t="s">
        <v>2127</v>
      </c>
      <c r="H808" s="56">
        <v>0</v>
      </c>
      <c r="I808" s="56">
        <v>168.3</v>
      </c>
      <c r="J808" s="56">
        <v>0</v>
      </c>
      <c r="K808" s="56">
        <v>168.3</v>
      </c>
      <c r="L808" s="56">
        <v>0</v>
      </c>
      <c r="M808" s="56">
        <v>750.31</v>
      </c>
      <c r="N808" s="56">
        <v>0</v>
      </c>
      <c r="O808" s="56">
        <v>750.31</v>
      </c>
      <c r="P808" s="1">
        <v>43</v>
      </c>
    </row>
    <row r="809" spans="1:16" ht="12.75">
      <c r="A809" t="s">
        <v>229</v>
      </c>
      <c r="B809" t="s">
        <v>1962</v>
      </c>
      <c r="C809" t="s">
        <v>1974</v>
      </c>
      <c r="D809" t="s">
        <v>2116</v>
      </c>
      <c r="E809" t="s">
        <v>2128</v>
      </c>
      <c r="F809" t="s">
        <v>2129</v>
      </c>
      <c r="G809" t="s">
        <v>2130</v>
      </c>
      <c r="H809" s="56">
        <v>0</v>
      </c>
      <c r="I809" s="56">
        <v>50995.33</v>
      </c>
      <c r="J809" s="56">
        <v>0</v>
      </c>
      <c r="K809" s="56">
        <v>50995.33</v>
      </c>
      <c r="L809" s="56">
        <v>0</v>
      </c>
      <c r="M809" s="56">
        <v>134845.89</v>
      </c>
      <c r="N809" s="56">
        <v>0</v>
      </c>
      <c r="O809" s="56">
        <v>134845.89</v>
      </c>
      <c r="P809" s="1">
        <v>43</v>
      </c>
    </row>
    <row r="810" spans="1:16" ht="12.75">
      <c r="A810" t="s">
        <v>229</v>
      </c>
      <c r="B810" t="s">
        <v>1962</v>
      </c>
      <c r="C810" t="s">
        <v>1974</v>
      </c>
      <c r="D810" t="s">
        <v>2116</v>
      </c>
      <c r="E810" t="s">
        <v>2128</v>
      </c>
      <c r="F810" t="s">
        <v>2131</v>
      </c>
      <c r="G810" t="s">
        <v>2132</v>
      </c>
      <c r="H810" s="56">
        <v>0</v>
      </c>
      <c r="I810" s="56">
        <v>0</v>
      </c>
      <c r="J810" s="56">
        <v>0</v>
      </c>
      <c r="K810" s="56">
        <v>0</v>
      </c>
      <c r="L810" s="56">
        <v>0</v>
      </c>
      <c r="M810" s="56">
        <v>0</v>
      </c>
      <c r="N810" s="56">
        <v>0</v>
      </c>
      <c r="O810" s="56">
        <v>0</v>
      </c>
      <c r="P810" s="1">
        <v>43</v>
      </c>
    </row>
    <row r="811" spans="1:16" ht="12.75">
      <c r="A811" t="s">
        <v>229</v>
      </c>
      <c r="B811" t="s">
        <v>1962</v>
      </c>
      <c r="C811" t="s">
        <v>1974</v>
      </c>
      <c r="D811" t="s">
        <v>2116</v>
      </c>
      <c r="E811" t="s">
        <v>2133</v>
      </c>
      <c r="F811" t="s">
        <v>2134</v>
      </c>
      <c r="G811" t="s">
        <v>2135</v>
      </c>
      <c r="H811" s="56">
        <v>0</v>
      </c>
      <c r="I811" s="56">
        <v>131327.06</v>
      </c>
      <c r="J811" s="56">
        <v>0</v>
      </c>
      <c r="K811" s="56">
        <v>131327.06</v>
      </c>
      <c r="L811" s="56">
        <v>0</v>
      </c>
      <c r="M811" s="56">
        <v>8534447.29</v>
      </c>
      <c r="N811" s="56">
        <v>0</v>
      </c>
      <c r="O811" s="56">
        <v>8534447.29</v>
      </c>
      <c r="P811" s="1">
        <v>43</v>
      </c>
    </row>
    <row r="812" spans="1:16" ht="12.75">
      <c r="A812" t="s">
        <v>229</v>
      </c>
      <c r="B812" t="s">
        <v>1962</v>
      </c>
      <c r="C812" t="s">
        <v>1974</v>
      </c>
      <c r="D812" t="s">
        <v>2116</v>
      </c>
      <c r="E812" t="s">
        <v>2133</v>
      </c>
      <c r="F812" t="s">
        <v>2136</v>
      </c>
      <c r="G812" t="s">
        <v>2137</v>
      </c>
      <c r="H812" s="56">
        <v>0</v>
      </c>
      <c r="I812" s="56">
        <v>61699.91</v>
      </c>
      <c r="J812" s="56">
        <v>0</v>
      </c>
      <c r="K812" s="56">
        <v>61699.91</v>
      </c>
      <c r="L812" s="56">
        <v>0</v>
      </c>
      <c r="M812" s="56">
        <v>333647.67</v>
      </c>
      <c r="N812" s="56">
        <v>0</v>
      </c>
      <c r="O812" s="56">
        <v>333647.67</v>
      </c>
      <c r="P812" s="1">
        <v>43</v>
      </c>
    </row>
    <row r="813" spans="1:16" ht="12.75">
      <c r="A813" t="s">
        <v>229</v>
      </c>
      <c r="B813" t="s">
        <v>1962</v>
      </c>
      <c r="C813" t="s">
        <v>1974</v>
      </c>
      <c r="D813" t="s">
        <v>2116</v>
      </c>
      <c r="E813" t="s">
        <v>2138</v>
      </c>
      <c r="F813" t="s">
        <v>2139</v>
      </c>
      <c r="G813" t="s">
        <v>2140</v>
      </c>
      <c r="H813" s="56">
        <v>0</v>
      </c>
      <c r="I813" s="56">
        <v>0</v>
      </c>
      <c r="J813" s="56">
        <v>0</v>
      </c>
      <c r="K813" s="56">
        <v>0</v>
      </c>
      <c r="L813" s="56">
        <v>0</v>
      </c>
      <c r="M813" s="56">
        <v>0</v>
      </c>
      <c r="N813" s="56">
        <v>0</v>
      </c>
      <c r="O813" s="56">
        <v>0</v>
      </c>
      <c r="P813" s="1">
        <v>43</v>
      </c>
    </row>
    <row r="814" spans="1:16" ht="12.75">
      <c r="A814" t="s">
        <v>229</v>
      </c>
      <c r="B814" t="s">
        <v>1962</v>
      </c>
      <c r="C814" t="s">
        <v>2141</v>
      </c>
      <c r="D814" t="s">
        <v>2142</v>
      </c>
      <c r="E814" t="s">
        <v>2143</v>
      </c>
      <c r="F814" t="s">
        <v>2143</v>
      </c>
      <c r="G814" t="s">
        <v>2144</v>
      </c>
      <c r="H814" s="56">
        <v>0</v>
      </c>
      <c r="I814" s="56">
        <v>2937.09</v>
      </c>
      <c r="J814" s="56">
        <v>0</v>
      </c>
      <c r="K814" s="56">
        <v>2937.09</v>
      </c>
      <c r="L814" s="56">
        <v>0</v>
      </c>
      <c r="M814" s="56">
        <v>463107.68</v>
      </c>
      <c r="N814" s="56">
        <v>0</v>
      </c>
      <c r="O814" s="56">
        <v>463107.68</v>
      </c>
      <c r="P814" s="1">
        <v>43</v>
      </c>
    </row>
    <row r="815" spans="1:16" ht="12.75">
      <c r="A815" t="s">
        <v>229</v>
      </c>
      <c r="B815" t="s">
        <v>1962</v>
      </c>
      <c r="C815" t="s">
        <v>2141</v>
      </c>
      <c r="D815" t="s">
        <v>2142</v>
      </c>
      <c r="E815" t="s">
        <v>2145</v>
      </c>
      <c r="F815" t="s">
        <v>2145</v>
      </c>
      <c r="G815" t="s">
        <v>2146</v>
      </c>
      <c r="H815" s="56">
        <v>0</v>
      </c>
      <c r="I815" s="56">
        <v>0</v>
      </c>
      <c r="J815" s="56">
        <v>0</v>
      </c>
      <c r="K815" s="56">
        <v>0</v>
      </c>
      <c r="L815" s="56">
        <v>0</v>
      </c>
      <c r="M815" s="56">
        <v>1844.61</v>
      </c>
      <c r="N815" s="56">
        <v>0</v>
      </c>
      <c r="O815" s="56">
        <v>1844.61</v>
      </c>
      <c r="P815" s="1">
        <v>43</v>
      </c>
    </row>
    <row r="816" spans="1:16" ht="12.75">
      <c r="A816" t="s">
        <v>229</v>
      </c>
      <c r="B816" t="s">
        <v>1962</v>
      </c>
      <c r="C816" t="s">
        <v>2141</v>
      </c>
      <c r="D816" t="s">
        <v>2142</v>
      </c>
      <c r="E816" t="s">
        <v>2147</v>
      </c>
      <c r="F816" t="s">
        <v>2147</v>
      </c>
      <c r="G816" t="s">
        <v>2148</v>
      </c>
      <c r="H816" s="56">
        <v>0</v>
      </c>
      <c r="I816" s="56">
        <v>0</v>
      </c>
      <c r="J816" s="56">
        <v>0</v>
      </c>
      <c r="K816" s="56">
        <v>0</v>
      </c>
      <c r="L816" s="56">
        <v>0</v>
      </c>
      <c r="M816" s="56">
        <v>70062.47</v>
      </c>
      <c r="N816" s="56">
        <v>0</v>
      </c>
      <c r="O816" s="56">
        <v>70062.47</v>
      </c>
      <c r="P816" s="1">
        <v>43</v>
      </c>
    </row>
    <row r="817" spans="1:16" ht="12.75">
      <c r="A817" t="s">
        <v>229</v>
      </c>
      <c r="B817" t="s">
        <v>1962</v>
      </c>
      <c r="C817" t="s">
        <v>2141</v>
      </c>
      <c r="D817" t="s">
        <v>2142</v>
      </c>
      <c r="E817" t="s">
        <v>2149</v>
      </c>
      <c r="F817" t="s">
        <v>2149</v>
      </c>
      <c r="G817" t="s">
        <v>2150</v>
      </c>
      <c r="H817" s="56">
        <v>0</v>
      </c>
      <c r="I817" s="56">
        <v>12309.56</v>
      </c>
      <c r="J817" s="56">
        <v>0</v>
      </c>
      <c r="K817" s="56">
        <v>12309.56</v>
      </c>
      <c r="L817" s="56">
        <v>0</v>
      </c>
      <c r="M817" s="56">
        <v>82298.31</v>
      </c>
      <c r="N817" s="56">
        <v>0</v>
      </c>
      <c r="O817" s="56">
        <v>82298.31</v>
      </c>
      <c r="P817" s="1">
        <v>43</v>
      </c>
    </row>
    <row r="818" spans="1:16" ht="12.75">
      <c r="A818" t="s">
        <v>229</v>
      </c>
      <c r="B818" t="s">
        <v>1962</v>
      </c>
      <c r="C818" t="s">
        <v>2151</v>
      </c>
      <c r="D818" t="s">
        <v>2152</v>
      </c>
      <c r="E818" t="s">
        <v>2153</v>
      </c>
      <c r="F818" t="s">
        <v>2153</v>
      </c>
      <c r="G818" t="s">
        <v>2154</v>
      </c>
      <c r="H818" s="56">
        <v>0</v>
      </c>
      <c r="I818" s="56">
        <v>147655.32</v>
      </c>
      <c r="J818" s="56">
        <v>0</v>
      </c>
      <c r="K818" s="56">
        <v>147655.32</v>
      </c>
      <c r="L818" s="56">
        <v>0</v>
      </c>
      <c r="M818" s="56">
        <v>673067.48</v>
      </c>
      <c r="N818" s="56">
        <v>0</v>
      </c>
      <c r="O818" s="56">
        <v>673067.48</v>
      </c>
      <c r="P818" s="1">
        <v>43</v>
      </c>
    </row>
    <row r="819" spans="1:16" ht="12.75">
      <c r="A819" t="s">
        <v>229</v>
      </c>
      <c r="B819" t="s">
        <v>1962</v>
      </c>
      <c r="C819" t="s">
        <v>2151</v>
      </c>
      <c r="D819" t="s">
        <v>2152</v>
      </c>
      <c r="E819" t="s">
        <v>2155</v>
      </c>
      <c r="F819" t="s">
        <v>2155</v>
      </c>
      <c r="G819" t="s">
        <v>2156</v>
      </c>
      <c r="H819" s="56">
        <v>0</v>
      </c>
      <c r="I819" s="56">
        <v>920321.44</v>
      </c>
      <c r="J819" s="56">
        <v>0</v>
      </c>
      <c r="K819" s="56">
        <v>920321.44</v>
      </c>
      <c r="L819" s="56">
        <v>0</v>
      </c>
      <c r="M819" s="56">
        <v>4225457.71</v>
      </c>
      <c r="N819" s="56">
        <v>0</v>
      </c>
      <c r="O819" s="56">
        <v>4225457.71</v>
      </c>
      <c r="P819" s="1">
        <v>43</v>
      </c>
    </row>
    <row r="820" spans="1:16" ht="12.75">
      <c r="A820" t="s">
        <v>229</v>
      </c>
      <c r="B820" t="s">
        <v>1962</v>
      </c>
      <c r="C820" t="s">
        <v>2151</v>
      </c>
      <c r="D820" t="s">
        <v>2152</v>
      </c>
      <c r="E820" t="s">
        <v>2157</v>
      </c>
      <c r="F820" t="s">
        <v>2158</v>
      </c>
      <c r="G820" t="s">
        <v>2159</v>
      </c>
      <c r="H820" s="56">
        <v>0</v>
      </c>
      <c r="I820" s="56">
        <v>6368256.03</v>
      </c>
      <c r="J820" s="56">
        <v>0</v>
      </c>
      <c r="K820" s="56">
        <v>6368256.03</v>
      </c>
      <c r="L820" s="56">
        <v>0</v>
      </c>
      <c r="M820" s="56">
        <v>29162620.35</v>
      </c>
      <c r="N820" s="56">
        <v>0</v>
      </c>
      <c r="O820" s="56">
        <v>29162620.35</v>
      </c>
      <c r="P820" s="1">
        <v>43</v>
      </c>
    </row>
    <row r="821" spans="1:16" ht="12.75">
      <c r="A821" t="s">
        <v>229</v>
      </c>
      <c r="B821" t="s">
        <v>1962</v>
      </c>
      <c r="C821" t="s">
        <v>2151</v>
      </c>
      <c r="D821" t="s">
        <v>2152</v>
      </c>
      <c r="E821" t="s">
        <v>2157</v>
      </c>
      <c r="F821" t="s">
        <v>2160</v>
      </c>
      <c r="G821" t="s">
        <v>2161</v>
      </c>
      <c r="H821" s="56">
        <v>0</v>
      </c>
      <c r="I821" s="56">
        <v>2558770.7</v>
      </c>
      <c r="J821" s="56">
        <v>0</v>
      </c>
      <c r="K821" s="56">
        <v>2558770.7</v>
      </c>
      <c r="L821" s="56">
        <v>0</v>
      </c>
      <c r="M821" s="56">
        <v>11682712.65</v>
      </c>
      <c r="N821" s="56">
        <v>0</v>
      </c>
      <c r="O821" s="56">
        <v>11682712.65</v>
      </c>
      <c r="P821" s="1">
        <v>43</v>
      </c>
    </row>
    <row r="822" spans="1:16" ht="12.75">
      <c r="A822" t="s">
        <v>229</v>
      </c>
      <c r="B822" t="s">
        <v>1962</v>
      </c>
      <c r="C822" t="s">
        <v>2151</v>
      </c>
      <c r="D822" t="s">
        <v>2152</v>
      </c>
      <c r="E822" t="s">
        <v>2157</v>
      </c>
      <c r="F822" t="s">
        <v>2162</v>
      </c>
      <c r="G822" t="s">
        <v>2163</v>
      </c>
      <c r="H822" s="56">
        <v>0</v>
      </c>
      <c r="I822" s="56">
        <v>7666442.8</v>
      </c>
      <c r="J822" s="56">
        <v>0</v>
      </c>
      <c r="K822" s="56">
        <v>7666442.8</v>
      </c>
      <c r="L822" s="56">
        <v>0</v>
      </c>
      <c r="M822" s="56">
        <v>35307765.19</v>
      </c>
      <c r="N822" s="56">
        <v>0</v>
      </c>
      <c r="O822" s="56">
        <v>35307765.19</v>
      </c>
      <c r="P822" s="1">
        <v>43</v>
      </c>
    </row>
    <row r="823" spans="1:16" ht="12.75">
      <c r="A823" t="s">
        <v>229</v>
      </c>
      <c r="B823" t="s">
        <v>1962</v>
      </c>
      <c r="C823" t="s">
        <v>2151</v>
      </c>
      <c r="D823" t="s">
        <v>2152</v>
      </c>
      <c r="E823" t="s">
        <v>2157</v>
      </c>
      <c r="F823" t="s">
        <v>2164</v>
      </c>
      <c r="G823" t="s">
        <v>2165</v>
      </c>
      <c r="H823" s="56">
        <v>0</v>
      </c>
      <c r="I823" s="56">
        <v>64945.77</v>
      </c>
      <c r="J823" s="56">
        <v>0</v>
      </c>
      <c r="K823" s="56">
        <v>64945.77</v>
      </c>
      <c r="L823" s="56">
        <v>0</v>
      </c>
      <c r="M823" s="56">
        <v>295761</v>
      </c>
      <c r="N823" s="56">
        <v>0</v>
      </c>
      <c r="O823" s="56">
        <v>295761</v>
      </c>
      <c r="P823" s="1">
        <v>43</v>
      </c>
    </row>
    <row r="824" spans="1:16" ht="12.75">
      <c r="A824" t="s">
        <v>229</v>
      </c>
      <c r="B824" t="s">
        <v>1962</v>
      </c>
      <c r="C824" t="s">
        <v>2151</v>
      </c>
      <c r="D824" t="s">
        <v>2152</v>
      </c>
      <c r="E824" t="s">
        <v>2157</v>
      </c>
      <c r="F824" t="s">
        <v>2166</v>
      </c>
      <c r="G824" t="s">
        <v>2167</v>
      </c>
      <c r="H824" s="56">
        <v>0</v>
      </c>
      <c r="I824" s="56">
        <v>0</v>
      </c>
      <c r="J824" s="56">
        <v>0</v>
      </c>
      <c r="K824" s="56">
        <v>0</v>
      </c>
      <c r="L824" s="56">
        <v>0</v>
      </c>
      <c r="M824" s="56">
        <v>0</v>
      </c>
      <c r="N824" s="56">
        <v>0</v>
      </c>
      <c r="O824" s="56">
        <v>0</v>
      </c>
      <c r="P824" s="1">
        <v>43</v>
      </c>
    </row>
    <row r="825" spans="1:16" ht="12.75">
      <c r="A825" t="s">
        <v>229</v>
      </c>
      <c r="B825" t="s">
        <v>1962</v>
      </c>
      <c r="C825" t="s">
        <v>2151</v>
      </c>
      <c r="D825" t="s">
        <v>2152</v>
      </c>
      <c r="E825" t="s">
        <v>2157</v>
      </c>
      <c r="F825" t="s">
        <v>2168</v>
      </c>
      <c r="G825" t="s">
        <v>2169</v>
      </c>
      <c r="H825" s="56">
        <v>0</v>
      </c>
      <c r="I825" s="56">
        <v>379222.75</v>
      </c>
      <c r="J825" s="56">
        <v>0</v>
      </c>
      <c r="K825" s="56">
        <v>379222.75</v>
      </c>
      <c r="L825" s="56">
        <v>0</v>
      </c>
      <c r="M825" s="56">
        <v>2697140.53</v>
      </c>
      <c r="N825" s="56">
        <v>0</v>
      </c>
      <c r="O825" s="56">
        <v>2697140.53</v>
      </c>
      <c r="P825" s="1">
        <v>43</v>
      </c>
    </row>
    <row r="826" spans="1:16" ht="12.75">
      <c r="A826" t="s">
        <v>229</v>
      </c>
      <c r="B826" t="s">
        <v>1962</v>
      </c>
      <c r="C826" t="s">
        <v>2151</v>
      </c>
      <c r="D826" t="s">
        <v>2152</v>
      </c>
      <c r="E826" t="s">
        <v>2170</v>
      </c>
      <c r="F826" t="s">
        <v>2171</v>
      </c>
      <c r="G826" t="s">
        <v>2172</v>
      </c>
      <c r="H826" s="56">
        <v>0</v>
      </c>
      <c r="I826" s="56">
        <v>84093.26</v>
      </c>
      <c r="J826" s="56">
        <v>0</v>
      </c>
      <c r="K826" s="56">
        <v>84093.26</v>
      </c>
      <c r="L826" s="56">
        <v>0</v>
      </c>
      <c r="M826" s="56">
        <v>577330.9</v>
      </c>
      <c r="N826" s="56">
        <v>0</v>
      </c>
      <c r="O826" s="56">
        <v>577330.9</v>
      </c>
      <c r="P826" s="1">
        <v>43</v>
      </c>
    </row>
    <row r="827" spans="1:16" ht="12.75">
      <c r="A827" t="s">
        <v>229</v>
      </c>
      <c r="B827" t="s">
        <v>1962</v>
      </c>
      <c r="C827" t="s">
        <v>2151</v>
      </c>
      <c r="D827" t="s">
        <v>2152</v>
      </c>
      <c r="E827" t="s">
        <v>2170</v>
      </c>
      <c r="F827" t="s">
        <v>2173</v>
      </c>
      <c r="G827" t="s">
        <v>2174</v>
      </c>
      <c r="H827" s="56">
        <v>0</v>
      </c>
      <c r="I827" s="56">
        <v>136721.93</v>
      </c>
      <c r="J827" s="56">
        <v>0</v>
      </c>
      <c r="K827" s="56">
        <v>136721.93</v>
      </c>
      <c r="L827" s="56">
        <v>0</v>
      </c>
      <c r="M827" s="56">
        <v>969060</v>
      </c>
      <c r="N827" s="56">
        <v>0</v>
      </c>
      <c r="O827" s="56">
        <v>969060</v>
      </c>
      <c r="P827" s="1">
        <v>43</v>
      </c>
    </row>
    <row r="828" spans="1:16" ht="12.75">
      <c r="A828" t="s">
        <v>229</v>
      </c>
      <c r="B828" t="s">
        <v>1962</v>
      </c>
      <c r="C828" t="s">
        <v>2151</v>
      </c>
      <c r="D828" t="s">
        <v>2152</v>
      </c>
      <c r="E828" t="s">
        <v>2170</v>
      </c>
      <c r="F828" t="s">
        <v>2175</v>
      </c>
      <c r="G828" t="s">
        <v>2176</v>
      </c>
      <c r="H828" s="56">
        <v>0</v>
      </c>
      <c r="I828" s="56">
        <v>0</v>
      </c>
      <c r="J828" s="56">
        <v>0</v>
      </c>
      <c r="K828" s="56">
        <v>0</v>
      </c>
      <c r="L828" s="56">
        <v>0</v>
      </c>
      <c r="M828" s="56">
        <v>0</v>
      </c>
      <c r="N828" s="56">
        <v>0</v>
      </c>
      <c r="O828" s="56">
        <v>0</v>
      </c>
      <c r="P828" s="1">
        <v>43</v>
      </c>
    </row>
    <row r="829" spans="1:16" ht="12.75">
      <c r="A829" t="s">
        <v>229</v>
      </c>
      <c r="B829" t="s">
        <v>1962</v>
      </c>
      <c r="C829" t="s">
        <v>2151</v>
      </c>
      <c r="D829" t="s">
        <v>2152</v>
      </c>
      <c r="E829" t="s">
        <v>2170</v>
      </c>
      <c r="F829" t="s">
        <v>2177</v>
      </c>
      <c r="G829" t="s">
        <v>2178</v>
      </c>
      <c r="H829" s="56">
        <v>0</v>
      </c>
      <c r="I829" s="56">
        <v>151292</v>
      </c>
      <c r="J829" s="56">
        <v>0</v>
      </c>
      <c r="K829" s="56">
        <v>151292</v>
      </c>
      <c r="L829" s="56">
        <v>0</v>
      </c>
      <c r="M829" s="56">
        <v>702491.3</v>
      </c>
      <c r="N829" s="56">
        <v>0</v>
      </c>
      <c r="O829" s="56">
        <v>702491.3</v>
      </c>
      <c r="P829" s="1">
        <v>43</v>
      </c>
    </row>
    <row r="830" spans="1:16" ht="12.75">
      <c r="A830" t="s">
        <v>229</v>
      </c>
      <c r="B830" t="s">
        <v>1962</v>
      </c>
      <c r="C830" t="s">
        <v>2151</v>
      </c>
      <c r="D830" t="s">
        <v>2179</v>
      </c>
      <c r="E830" t="s">
        <v>2180</v>
      </c>
      <c r="F830" t="s">
        <v>2180</v>
      </c>
      <c r="G830" t="s">
        <v>2181</v>
      </c>
      <c r="H830" s="56">
        <v>0</v>
      </c>
      <c r="I830" s="56">
        <v>363967.13</v>
      </c>
      <c r="J830" s="56">
        <v>0</v>
      </c>
      <c r="K830" s="56">
        <v>363967.13</v>
      </c>
      <c r="L830" s="56">
        <v>0</v>
      </c>
      <c r="M830" s="56">
        <v>1448589.54</v>
      </c>
      <c r="N830" s="56">
        <v>0</v>
      </c>
      <c r="O830" s="56">
        <v>1448589.54</v>
      </c>
      <c r="P830" s="1">
        <v>43</v>
      </c>
    </row>
    <row r="831" spans="1:16" ht="12.75">
      <c r="A831" t="s">
        <v>229</v>
      </c>
      <c r="B831" t="s">
        <v>1962</v>
      </c>
      <c r="C831" t="s">
        <v>2151</v>
      </c>
      <c r="D831" t="s">
        <v>2179</v>
      </c>
      <c r="E831" t="s">
        <v>2182</v>
      </c>
      <c r="F831" t="s">
        <v>2182</v>
      </c>
      <c r="G831" t="s">
        <v>2183</v>
      </c>
      <c r="H831" s="56">
        <v>0</v>
      </c>
      <c r="I831" s="56">
        <v>2287.61</v>
      </c>
      <c r="J831" s="56">
        <v>0</v>
      </c>
      <c r="K831" s="56">
        <v>2287.61</v>
      </c>
      <c r="L831" s="56">
        <v>0</v>
      </c>
      <c r="M831" s="56">
        <v>35776.32</v>
      </c>
      <c r="N831" s="56">
        <v>0</v>
      </c>
      <c r="O831" s="56">
        <v>35776.32</v>
      </c>
      <c r="P831" s="1">
        <v>43</v>
      </c>
    </row>
    <row r="832" spans="1:16" ht="12.75">
      <c r="A832" t="s">
        <v>229</v>
      </c>
      <c r="B832" t="s">
        <v>1962</v>
      </c>
      <c r="C832" t="s">
        <v>2151</v>
      </c>
      <c r="D832" t="s">
        <v>2179</v>
      </c>
      <c r="E832" t="s">
        <v>2184</v>
      </c>
      <c r="F832" t="s">
        <v>2184</v>
      </c>
      <c r="G832" t="s">
        <v>2185</v>
      </c>
      <c r="H832" s="56">
        <v>0</v>
      </c>
      <c r="I832" s="56">
        <v>71277.97</v>
      </c>
      <c r="J832" s="56">
        <v>0</v>
      </c>
      <c r="K832" s="56">
        <v>71277.97</v>
      </c>
      <c r="L832" s="56">
        <v>0</v>
      </c>
      <c r="M832" s="56">
        <v>619977.07</v>
      </c>
      <c r="N832" s="56">
        <v>0</v>
      </c>
      <c r="O832" s="56">
        <v>619977.07</v>
      </c>
      <c r="P832" s="1">
        <v>43</v>
      </c>
    </row>
    <row r="833" spans="1:16" ht="12.75">
      <c r="A833" t="s">
        <v>229</v>
      </c>
      <c r="B833" t="s">
        <v>1962</v>
      </c>
      <c r="C833" t="s">
        <v>2151</v>
      </c>
      <c r="D833" t="s">
        <v>2186</v>
      </c>
      <c r="E833" t="s">
        <v>2187</v>
      </c>
      <c r="F833" t="s">
        <v>2187</v>
      </c>
      <c r="G833" t="s">
        <v>1528</v>
      </c>
      <c r="H833" s="56">
        <v>0</v>
      </c>
      <c r="I833" s="56">
        <v>5462479.86</v>
      </c>
      <c r="J833" s="56">
        <v>0</v>
      </c>
      <c r="K833" s="56">
        <v>5462479.86</v>
      </c>
      <c r="L833" s="56">
        <v>0</v>
      </c>
      <c r="M833" s="56">
        <v>21101772.98</v>
      </c>
      <c r="N833" s="56">
        <v>0</v>
      </c>
      <c r="O833" s="56">
        <v>21101772.98</v>
      </c>
      <c r="P833" s="1">
        <v>43</v>
      </c>
    </row>
    <row r="834" spans="1:16" ht="12.75">
      <c r="A834" t="s">
        <v>229</v>
      </c>
      <c r="B834" t="s">
        <v>1962</v>
      </c>
      <c r="C834" t="s">
        <v>2151</v>
      </c>
      <c r="D834" t="s">
        <v>2186</v>
      </c>
      <c r="E834" t="s">
        <v>2188</v>
      </c>
      <c r="F834" t="s">
        <v>2188</v>
      </c>
      <c r="G834" t="s">
        <v>1530</v>
      </c>
      <c r="H834" s="56">
        <v>0</v>
      </c>
      <c r="I834" s="56">
        <v>329625.98</v>
      </c>
      <c r="J834" s="56">
        <v>0</v>
      </c>
      <c r="K834" s="56">
        <v>329625.98</v>
      </c>
      <c r="L834" s="56">
        <v>0</v>
      </c>
      <c r="M834" s="56">
        <v>1527484.78</v>
      </c>
      <c r="N834" s="56">
        <v>0</v>
      </c>
      <c r="O834" s="56">
        <v>1527484.78</v>
      </c>
      <c r="P834" s="1">
        <v>43</v>
      </c>
    </row>
    <row r="835" spans="1:16" ht="12.75">
      <c r="A835" t="s">
        <v>229</v>
      </c>
      <c r="B835" t="s">
        <v>1962</v>
      </c>
      <c r="C835" t="s">
        <v>2151</v>
      </c>
      <c r="D835" t="s">
        <v>2186</v>
      </c>
      <c r="E835" t="s">
        <v>2189</v>
      </c>
      <c r="F835" t="s">
        <v>2189</v>
      </c>
      <c r="G835" t="s">
        <v>2190</v>
      </c>
      <c r="H835" s="56">
        <v>0</v>
      </c>
      <c r="I835" s="56">
        <v>7938.6</v>
      </c>
      <c r="J835" s="56">
        <v>0</v>
      </c>
      <c r="K835" s="56">
        <v>7938.6</v>
      </c>
      <c r="L835" s="56">
        <v>0</v>
      </c>
      <c r="M835" s="56">
        <v>40504.78</v>
      </c>
      <c r="N835" s="56">
        <v>0</v>
      </c>
      <c r="O835" s="56">
        <v>40504.78</v>
      </c>
      <c r="P835" s="1">
        <v>43</v>
      </c>
    </row>
    <row r="836" spans="1:16" ht="12.75">
      <c r="A836" t="s">
        <v>229</v>
      </c>
      <c r="B836" t="s">
        <v>1962</v>
      </c>
      <c r="C836" t="s">
        <v>2151</v>
      </c>
      <c r="D836" t="s">
        <v>2191</v>
      </c>
      <c r="E836" t="s">
        <v>2192</v>
      </c>
      <c r="F836" t="s">
        <v>2192</v>
      </c>
      <c r="G836" t="s">
        <v>2193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56">
        <v>0</v>
      </c>
      <c r="O836" s="56">
        <v>0</v>
      </c>
      <c r="P836" s="1">
        <v>43</v>
      </c>
    </row>
    <row r="837" spans="1:16" ht="12.75">
      <c r="A837" t="s">
        <v>229</v>
      </c>
      <c r="B837" t="s">
        <v>1962</v>
      </c>
      <c r="C837" t="s">
        <v>2151</v>
      </c>
      <c r="D837" t="s">
        <v>2194</v>
      </c>
      <c r="E837" t="s">
        <v>2195</v>
      </c>
      <c r="F837" t="s">
        <v>2195</v>
      </c>
      <c r="G837" t="s">
        <v>2196</v>
      </c>
      <c r="H837" s="56">
        <v>0</v>
      </c>
      <c r="I837" s="56">
        <v>48405.13</v>
      </c>
      <c r="J837" s="56">
        <v>0</v>
      </c>
      <c r="K837" s="56">
        <v>48405.13</v>
      </c>
      <c r="L837" s="56">
        <v>0</v>
      </c>
      <c r="M837" s="56">
        <v>249386.51</v>
      </c>
      <c r="N837" s="56">
        <v>0</v>
      </c>
      <c r="O837" s="56">
        <v>249386.51</v>
      </c>
      <c r="P837" s="1">
        <v>43</v>
      </c>
    </row>
    <row r="838" spans="1:16" ht="12.75">
      <c r="A838" t="s">
        <v>229</v>
      </c>
      <c r="B838" t="s">
        <v>1962</v>
      </c>
      <c r="C838" t="s">
        <v>2151</v>
      </c>
      <c r="D838" t="s">
        <v>2197</v>
      </c>
      <c r="E838" t="s">
        <v>2198</v>
      </c>
      <c r="F838" t="s">
        <v>2198</v>
      </c>
      <c r="G838" t="s">
        <v>2199</v>
      </c>
      <c r="H838" s="56">
        <v>0</v>
      </c>
      <c r="I838" s="56">
        <v>11478.62</v>
      </c>
      <c r="J838" s="56">
        <v>0</v>
      </c>
      <c r="K838" s="56">
        <v>11478.62</v>
      </c>
      <c r="L838" s="56">
        <v>0</v>
      </c>
      <c r="M838" s="56">
        <v>223251.32</v>
      </c>
      <c r="N838" s="56">
        <v>0</v>
      </c>
      <c r="O838" s="56">
        <v>223251.32</v>
      </c>
      <c r="P838" s="1">
        <v>43</v>
      </c>
    </row>
    <row r="839" spans="1:16" ht="12.75">
      <c r="A839" t="s">
        <v>229</v>
      </c>
      <c r="B839" t="s">
        <v>1962</v>
      </c>
      <c r="C839" t="s">
        <v>2151</v>
      </c>
      <c r="D839" t="s">
        <v>2197</v>
      </c>
      <c r="E839" t="s">
        <v>2200</v>
      </c>
      <c r="F839" t="s">
        <v>2200</v>
      </c>
      <c r="G839" t="s">
        <v>2201</v>
      </c>
      <c r="H839" s="56">
        <v>0</v>
      </c>
      <c r="I839" s="56">
        <v>489206.22</v>
      </c>
      <c r="J839" s="56">
        <v>0</v>
      </c>
      <c r="K839" s="56">
        <v>489206.22</v>
      </c>
      <c r="L839" s="56">
        <v>0</v>
      </c>
      <c r="M839" s="56">
        <v>497617.84</v>
      </c>
      <c r="N839" s="56">
        <v>0</v>
      </c>
      <c r="O839" s="56">
        <v>497617.84</v>
      </c>
      <c r="P839" s="1">
        <v>43</v>
      </c>
    </row>
    <row r="840" spans="1:16" ht="12.75">
      <c r="A840" t="s">
        <v>229</v>
      </c>
      <c r="B840" t="s">
        <v>1962</v>
      </c>
      <c r="C840" t="s">
        <v>2151</v>
      </c>
      <c r="D840" t="s">
        <v>2197</v>
      </c>
      <c r="E840" t="s">
        <v>2202</v>
      </c>
      <c r="F840" t="s">
        <v>2203</v>
      </c>
      <c r="G840" t="s">
        <v>2140</v>
      </c>
      <c r="H840" s="56">
        <v>0</v>
      </c>
      <c r="I840" s="56">
        <v>0</v>
      </c>
      <c r="J840" s="56">
        <v>0</v>
      </c>
      <c r="K840" s="56">
        <v>0</v>
      </c>
      <c r="L840" s="56">
        <v>0</v>
      </c>
      <c r="M840" s="56">
        <v>4296.35</v>
      </c>
      <c r="N840" s="56">
        <v>0</v>
      </c>
      <c r="O840" s="56">
        <v>4296.35</v>
      </c>
      <c r="P840" s="1">
        <v>43</v>
      </c>
    </row>
    <row r="841" spans="1:16" ht="12.75">
      <c r="A841" t="s">
        <v>229</v>
      </c>
      <c r="B841" t="s">
        <v>1962</v>
      </c>
      <c r="C841" t="s">
        <v>2204</v>
      </c>
      <c r="D841" t="s">
        <v>2205</v>
      </c>
      <c r="E841" t="s">
        <v>2206</v>
      </c>
      <c r="F841" t="s">
        <v>2207</v>
      </c>
      <c r="G841" t="s">
        <v>2208</v>
      </c>
      <c r="H841" s="56">
        <v>0</v>
      </c>
      <c r="I841" s="56">
        <v>1695100</v>
      </c>
      <c r="J841" s="56">
        <v>0</v>
      </c>
      <c r="K841" s="56">
        <v>1695100</v>
      </c>
      <c r="L841" s="56">
        <v>0</v>
      </c>
      <c r="M841" s="56">
        <v>6814800</v>
      </c>
      <c r="N841" s="56">
        <v>0</v>
      </c>
      <c r="O841" s="56">
        <v>6814800</v>
      </c>
      <c r="P841" s="1">
        <v>43</v>
      </c>
    </row>
    <row r="842" spans="1:16" ht="12.75">
      <c r="A842" t="s">
        <v>229</v>
      </c>
      <c r="B842" t="s">
        <v>1962</v>
      </c>
      <c r="C842" t="s">
        <v>2204</v>
      </c>
      <c r="D842" t="s">
        <v>2205</v>
      </c>
      <c r="E842" t="s">
        <v>2206</v>
      </c>
      <c r="F842" t="s">
        <v>2209</v>
      </c>
      <c r="G842" t="s">
        <v>2210</v>
      </c>
      <c r="H842" s="56">
        <v>0</v>
      </c>
      <c r="I842" s="56">
        <v>8112660.53</v>
      </c>
      <c r="J842" s="56">
        <v>0</v>
      </c>
      <c r="K842" s="56">
        <v>8112660.53</v>
      </c>
      <c r="L842" s="56">
        <v>0</v>
      </c>
      <c r="M842" s="56">
        <v>29220783.490000002</v>
      </c>
      <c r="N842" s="56">
        <v>0</v>
      </c>
      <c r="O842" s="56">
        <v>29220783.49</v>
      </c>
      <c r="P842" s="1">
        <v>43</v>
      </c>
    </row>
    <row r="843" spans="1:16" ht="12.75">
      <c r="A843" t="s">
        <v>229</v>
      </c>
      <c r="B843" t="s">
        <v>1962</v>
      </c>
      <c r="C843" t="s">
        <v>2204</v>
      </c>
      <c r="D843" t="s">
        <v>2205</v>
      </c>
      <c r="E843" t="s">
        <v>2206</v>
      </c>
      <c r="F843" t="s">
        <v>2211</v>
      </c>
      <c r="G843" t="s">
        <v>2212</v>
      </c>
      <c r="H843" s="56">
        <v>0</v>
      </c>
      <c r="I843" s="56">
        <v>186250</v>
      </c>
      <c r="J843" s="56">
        <v>0</v>
      </c>
      <c r="K843" s="56">
        <v>186250</v>
      </c>
      <c r="L843" s="56">
        <v>0</v>
      </c>
      <c r="M843" s="56">
        <v>725000</v>
      </c>
      <c r="N843" s="56">
        <v>0</v>
      </c>
      <c r="O843" s="56">
        <v>725000</v>
      </c>
      <c r="P843" s="1">
        <v>43</v>
      </c>
    </row>
    <row r="844" spans="1:16" ht="12.75">
      <c r="A844" t="s">
        <v>229</v>
      </c>
      <c r="B844" t="s">
        <v>1962</v>
      </c>
      <c r="C844" t="s">
        <v>2204</v>
      </c>
      <c r="D844" t="s">
        <v>2205</v>
      </c>
      <c r="E844" t="s">
        <v>2206</v>
      </c>
      <c r="F844" t="s">
        <v>2213</v>
      </c>
      <c r="G844" t="s">
        <v>2214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1">
        <v>43</v>
      </c>
    </row>
    <row r="845" spans="1:16" ht="12.75">
      <c r="A845" t="s">
        <v>229</v>
      </c>
      <c r="B845" t="s">
        <v>1962</v>
      </c>
      <c r="C845" t="s">
        <v>2204</v>
      </c>
      <c r="D845" t="s">
        <v>2205</v>
      </c>
      <c r="E845" t="s">
        <v>2206</v>
      </c>
      <c r="F845" t="s">
        <v>2215</v>
      </c>
      <c r="G845" t="s">
        <v>2216</v>
      </c>
      <c r="H845" s="56">
        <v>0</v>
      </c>
      <c r="I845" s="56">
        <v>150000</v>
      </c>
      <c r="J845" s="56">
        <v>0</v>
      </c>
      <c r="K845" s="56">
        <v>150000</v>
      </c>
      <c r="L845" s="56">
        <v>0</v>
      </c>
      <c r="M845" s="56">
        <v>895000</v>
      </c>
      <c r="N845" s="56">
        <v>0</v>
      </c>
      <c r="O845" s="56">
        <v>895000</v>
      </c>
      <c r="P845" s="1">
        <v>43</v>
      </c>
    </row>
    <row r="846" spans="1:16" ht="12.75">
      <c r="A846" t="s">
        <v>229</v>
      </c>
      <c r="B846" t="s">
        <v>1962</v>
      </c>
      <c r="C846" t="s">
        <v>2204</v>
      </c>
      <c r="D846" t="s">
        <v>2205</v>
      </c>
      <c r="E846" t="s">
        <v>2206</v>
      </c>
      <c r="F846" t="s">
        <v>2217</v>
      </c>
      <c r="G846" t="s">
        <v>2218</v>
      </c>
      <c r="H846" s="56">
        <v>0</v>
      </c>
      <c r="I846" s="56">
        <v>0</v>
      </c>
      <c r="J846" s="56">
        <v>0</v>
      </c>
      <c r="K846" s="56">
        <v>0</v>
      </c>
      <c r="L846" s="56">
        <v>0</v>
      </c>
      <c r="M846" s="56">
        <v>2118186.62</v>
      </c>
      <c r="N846" s="56">
        <v>0</v>
      </c>
      <c r="O846" s="56">
        <v>2118186.62</v>
      </c>
      <c r="P846" s="1">
        <v>43</v>
      </c>
    </row>
    <row r="847" spans="1:16" ht="12.75">
      <c r="A847" t="s">
        <v>229</v>
      </c>
      <c r="B847" t="s">
        <v>1962</v>
      </c>
      <c r="C847" t="s">
        <v>2204</v>
      </c>
      <c r="D847" t="s">
        <v>2205</v>
      </c>
      <c r="E847" t="s">
        <v>2219</v>
      </c>
      <c r="F847" t="s">
        <v>2220</v>
      </c>
      <c r="G847" t="s">
        <v>2221</v>
      </c>
      <c r="H847" s="56">
        <v>0</v>
      </c>
      <c r="I847" s="56">
        <v>0</v>
      </c>
      <c r="J847" s="56">
        <v>0</v>
      </c>
      <c r="K847" s="56">
        <v>0</v>
      </c>
      <c r="L847" s="56">
        <v>0</v>
      </c>
      <c r="M847" s="56">
        <v>310856203.88</v>
      </c>
      <c r="N847" s="56">
        <v>0</v>
      </c>
      <c r="O847" s="56">
        <v>310856203.88</v>
      </c>
      <c r="P847" s="1">
        <v>43</v>
      </c>
    </row>
    <row r="848" spans="1:16" ht="12.75">
      <c r="A848" t="s">
        <v>229</v>
      </c>
      <c r="B848" t="s">
        <v>1962</v>
      </c>
      <c r="C848" t="s">
        <v>2204</v>
      </c>
      <c r="D848" t="s">
        <v>2205</v>
      </c>
      <c r="E848" t="s">
        <v>2219</v>
      </c>
      <c r="F848" t="s">
        <v>2222</v>
      </c>
      <c r="G848" t="s">
        <v>2223</v>
      </c>
      <c r="H848" s="56">
        <v>0</v>
      </c>
      <c r="I848" s="56">
        <v>0</v>
      </c>
      <c r="J848" s="56">
        <v>0</v>
      </c>
      <c r="K848" s="56">
        <v>0</v>
      </c>
      <c r="L848" s="56">
        <v>0</v>
      </c>
      <c r="M848" s="56">
        <v>4777503</v>
      </c>
      <c r="N848" s="56">
        <v>0</v>
      </c>
      <c r="O848" s="56">
        <v>4777503</v>
      </c>
      <c r="P848" s="1">
        <v>43</v>
      </c>
    </row>
    <row r="849" spans="1:16" ht="12.75">
      <c r="A849" t="s">
        <v>229</v>
      </c>
      <c r="B849" t="s">
        <v>1962</v>
      </c>
      <c r="C849" t="s">
        <v>2204</v>
      </c>
      <c r="D849" t="s">
        <v>2205</v>
      </c>
      <c r="E849" t="s">
        <v>2219</v>
      </c>
      <c r="F849" t="s">
        <v>2224</v>
      </c>
      <c r="G849" t="s">
        <v>2225</v>
      </c>
      <c r="H849" s="56">
        <v>0</v>
      </c>
      <c r="I849" s="56">
        <v>562082819</v>
      </c>
      <c r="J849" s="56">
        <v>0</v>
      </c>
      <c r="K849" s="56">
        <v>562082819</v>
      </c>
      <c r="L849" s="56">
        <v>0</v>
      </c>
      <c r="M849" s="56">
        <v>3331443324</v>
      </c>
      <c r="N849" s="56">
        <v>0</v>
      </c>
      <c r="O849" s="56">
        <v>3331443324</v>
      </c>
      <c r="P849" s="1">
        <v>43</v>
      </c>
    </row>
    <row r="850" spans="1:16" ht="12.75">
      <c r="A850" t="s">
        <v>229</v>
      </c>
      <c r="B850" t="s">
        <v>1962</v>
      </c>
      <c r="C850" t="s">
        <v>2204</v>
      </c>
      <c r="D850" t="s">
        <v>2205</v>
      </c>
      <c r="E850" t="s">
        <v>2219</v>
      </c>
      <c r="F850" t="s">
        <v>2226</v>
      </c>
      <c r="G850" t="s">
        <v>2227</v>
      </c>
      <c r="H850" s="56">
        <v>0</v>
      </c>
      <c r="I850" s="56">
        <v>0</v>
      </c>
      <c r="J850" s="56">
        <v>0</v>
      </c>
      <c r="K850" s="56">
        <v>0</v>
      </c>
      <c r="L850" s="56">
        <v>0</v>
      </c>
      <c r="M850" s="56">
        <v>0</v>
      </c>
      <c r="N850" s="56">
        <v>0</v>
      </c>
      <c r="O850" s="56">
        <v>0</v>
      </c>
      <c r="P850" s="1">
        <v>43</v>
      </c>
    </row>
    <row r="851" spans="1:16" ht="12.75">
      <c r="A851" t="s">
        <v>229</v>
      </c>
      <c r="B851" t="s">
        <v>1962</v>
      </c>
      <c r="C851" t="s">
        <v>2204</v>
      </c>
      <c r="D851" t="s">
        <v>2205</v>
      </c>
      <c r="E851" t="s">
        <v>2219</v>
      </c>
      <c r="F851" t="s">
        <v>2228</v>
      </c>
      <c r="G851" t="s">
        <v>2229</v>
      </c>
      <c r="H851" s="56">
        <v>0</v>
      </c>
      <c r="I851" s="56">
        <v>0</v>
      </c>
      <c r="J851" s="56">
        <v>0</v>
      </c>
      <c r="K851" s="56">
        <v>0</v>
      </c>
      <c r="L851" s="56">
        <v>0</v>
      </c>
      <c r="M851" s="56">
        <v>0</v>
      </c>
      <c r="N851" s="56">
        <v>0</v>
      </c>
      <c r="O851" s="56">
        <v>0</v>
      </c>
      <c r="P851" s="1">
        <v>43</v>
      </c>
    </row>
    <row r="852" spans="1:16" ht="12.75">
      <c r="A852" t="s">
        <v>229</v>
      </c>
      <c r="B852" t="s">
        <v>1962</v>
      </c>
      <c r="C852" t="s">
        <v>2204</v>
      </c>
      <c r="D852" t="s">
        <v>2205</v>
      </c>
      <c r="E852" t="s">
        <v>2219</v>
      </c>
      <c r="F852" t="s">
        <v>2230</v>
      </c>
      <c r="G852" t="s">
        <v>2231</v>
      </c>
      <c r="H852" s="56">
        <v>0</v>
      </c>
      <c r="I852" s="56">
        <v>0</v>
      </c>
      <c r="J852" s="56">
        <v>0</v>
      </c>
      <c r="K852" s="56">
        <v>0</v>
      </c>
      <c r="L852" s="56">
        <v>0</v>
      </c>
      <c r="M852" s="56">
        <v>38845.28</v>
      </c>
      <c r="N852" s="56">
        <v>0</v>
      </c>
      <c r="O852" s="56">
        <v>38845.28</v>
      </c>
      <c r="P852" s="1">
        <v>43</v>
      </c>
    </row>
    <row r="853" spans="1:16" ht="12.75">
      <c r="A853" t="s">
        <v>229</v>
      </c>
      <c r="B853" t="s">
        <v>1962</v>
      </c>
      <c r="C853" t="s">
        <v>2204</v>
      </c>
      <c r="D853" t="s">
        <v>2205</v>
      </c>
      <c r="E853" t="s">
        <v>2219</v>
      </c>
      <c r="F853" t="s">
        <v>2232</v>
      </c>
      <c r="G853" t="s">
        <v>2233</v>
      </c>
      <c r="H853" s="56">
        <v>0</v>
      </c>
      <c r="I853" s="56">
        <v>0</v>
      </c>
      <c r="J853" s="56">
        <v>0</v>
      </c>
      <c r="K853" s="56">
        <v>0</v>
      </c>
      <c r="L853" s="56">
        <v>0</v>
      </c>
      <c r="M853" s="56">
        <v>0</v>
      </c>
      <c r="N853" s="56">
        <v>0</v>
      </c>
      <c r="O853" s="56">
        <v>0</v>
      </c>
      <c r="P853" s="1">
        <v>43</v>
      </c>
    </row>
    <row r="854" spans="1:16" ht="12.75">
      <c r="A854" t="s">
        <v>229</v>
      </c>
      <c r="B854" t="s">
        <v>1962</v>
      </c>
      <c r="C854" t="s">
        <v>2204</v>
      </c>
      <c r="D854" t="s">
        <v>2205</v>
      </c>
      <c r="E854" t="s">
        <v>2219</v>
      </c>
      <c r="F854" t="s">
        <v>2234</v>
      </c>
      <c r="G854" t="s">
        <v>2235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6">
        <v>0</v>
      </c>
      <c r="N854" s="56">
        <v>0</v>
      </c>
      <c r="O854" s="56">
        <v>0</v>
      </c>
      <c r="P854" s="1">
        <v>43</v>
      </c>
    </row>
    <row r="855" spans="1:16" ht="12.75">
      <c r="A855" t="s">
        <v>229</v>
      </c>
      <c r="B855" t="s">
        <v>1962</v>
      </c>
      <c r="C855" t="s">
        <v>2204</v>
      </c>
      <c r="D855" t="s">
        <v>2205</v>
      </c>
      <c r="E855" t="s">
        <v>2219</v>
      </c>
      <c r="F855" t="s">
        <v>2236</v>
      </c>
      <c r="G855" t="s">
        <v>2237</v>
      </c>
      <c r="H855" s="56">
        <v>0</v>
      </c>
      <c r="I855" s="56">
        <v>0</v>
      </c>
      <c r="J855" s="56">
        <v>0</v>
      </c>
      <c r="K855" s="56">
        <v>0</v>
      </c>
      <c r="L855" s="56">
        <v>0</v>
      </c>
      <c r="M855" s="56">
        <v>0</v>
      </c>
      <c r="N855" s="56">
        <v>0</v>
      </c>
      <c r="O855" s="56">
        <v>0</v>
      </c>
      <c r="P855" s="1">
        <v>43</v>
      </c>
    </row>
    <row r="856" spans="1:16" ht="12.75">
      <c r="A856" t="s">
        <v>229</v>
      </c>
      <c r="B856" t="s">
        <v>1962</v>
      </c>
      <c r="C856" t="s">
        <v>2204</v>
      </c>
      <c r="D856" t="s">
        <v>2205</v>
      </c>
      <c r="E856" t="s">
        <v>2219</v>
      </c>
      <c r="F856" t="s">
        <v>2238</v>
      </c>
      <c r="G856" t="s">
        <v>2239</v>
      </c>
      <c r="H856" s="56">
        <v>0</v>
      </c>
      <c r="I856" s="56">
        <v>133554260.71</v>
      </c>
      <c r="J856" s="56">
        <v>0</v>
      </c>
      <c r="K856" s="56">
        <v>133554260.71</v>
      </c>
      <c r="L856" s="56">
        <v>0</v>
      </c>
      <c r="M856" s="56">
        <v>544881008.53</v>
      </c>
      <c r="N856" s="56">
        <v>0</v>
      </c>
      <c r="O856" s="56">
        <v>544881008.53</v>
      </c>
      <c r="P856" s="1">
        <v>43</v>
      </c>
    </row>
    <row r="857" spans="1:16" ht="12.75">
      <c r="A857" t="s">
        <v>229</v>
      </c>
      <c r="B857" t="s">
        <v>1962</v>
      </c>
      <c r="C857" t="s">
        <v>2204</v>
      </c>
      <c r="D857" t="s">
        <v>2205</v>
      </c>
      <c r="E857" t="s">
        <v>2219</v>
      </c>
      <c r="F857" t="s">
        <v>2240</v>
      </c>
      <c r="G857" t="s">
        <v>2241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6">
        <v>0</v>
      </c>
      <c r="N857" s="56">
        <v>0</v>
      </c>
      <c r="O857" s="56">
        <v>0</v>
      </c>
      <c r="P857" s="1">
        <v>43</v>
      </c>
    </row>
    <row r="858" spans="1:16" ht="12.75">
      <c r="A858" t="s">
        <v>229</v>
      </c>
      <c r="B858" t="s">
        <v>1962</v>
      </c>
      <c r="C858" t="s">
        <v>2204</v>
      </c>
      <c r="D858" t="s">
        <v>2205</v>
      </c>
      <c r="E858" t="s">
        <v>2219</v>
      </c>
      <c r="F858" t="s">
        <v>2242</v>
      </c>
      <c r="G858" t="s">
        <v>2243</v>
      </c>
      <c r="H858" s="56">
        <v>0</v>
      </c>
      <c r="I858" s="56">
        <v>0</v>
      </c>
      <c r="J858" s="56">
        <v>0</v>
      </c>
      <c r="K858" s="56">
        <v>0</v>
      </c>
      <c r="L858" s="56">
        <v>0</v>
      </c>
      <c r="M858" s="56">
        <v>334642.21</v>
      </c>
      <c r="N858" s="56">
        <v>0</v>
      </c>
      <c r="O858" s="56">
        <v>334642.21</v>
      </c>
      <c r="P858" s="1">
        <v>43</v>
      </c>
    </row>
    <row r="859" spans="1:16" ht="12.75">
      <c r="A859" t="s">
        <v>229</v>
      </c>
      <c r="B859" t="s">
        <v>1962</v>
      </c>
      <c r="C859" t="s">
        <v>2204</v>
      </c>
      <c r="D859" t="s">
        <v>2205</v>
      </c>
      <c r="E859" t="s">
        <v>2219</v>
      </c>
      <c r="F859" t="s">
        <v>2244</v>
      </c>
      <c r="G859" t="s">
        <v>2245</v>
      </c>
      <c r="H859" s="56">
        <v>0</v>
      </c>
      <c r="I859" s="56">
        <v>2720989.11</v>
      </c>
      <c r="J859" s="56">
        <v>0</v>
      </c>
      <c r="K859" s="56">
        <v>2720989.11</v>
      </c>
      <c r="L859" s="56">
        <v>0</v>
      </c>
      <c r="M859" s="56">
        <v>5329779.23</v>
      </c>
      <c r="N859" s="56">
        <v>0</v>
      </c>
      <c r="O859" s="56">
        <v>5329779.23</v>
      </c>
      <c r="P859" s="1">
        <v>43</v>
      </c>
    </row>
    <row r="860" spans="1:16" ht="12.75">
      <c r="A860" t="s">
        <v>229</v>
      </c>
      <c r="B860" t="s">
        <v>1962</v>
      </c>
      <c r="C860" t="s">
        <v>2204</v>
      </c>
      <c r="D860" t="s">
        <v>2205</v>
      </c>
      <c r="E860" t="s">
        <v>2219</v>
      </c>
      <c r="F860" t="s">
        <v>2246</v>
      </c>
      <c r="G860" t="s">
        <v>2247</v>
      </c>
      <c r="H860" s="56">
        <v>0</v>
      </c>
      <c r="I860" s="56">
        <v>3632572.81</v>
      </c>
      <c r="J860" s="56">
        <v>0</v>
      </c>
      <c r="K860" s="56">
        <v>3632572.81</v>
      </c>
      <c r="L860" s="56">
        <v>0</v>
      </c>
      <c r="M860" s="56">
        <v>30199068.04</v>
      </c>
      <c r="N860" s="56">
        <v>0</v>
      </c>
      <c r="O860" s="56">
        <v>30199068.04</v>
      </c>
      <c r="P860" s="1">
        <v>43</v>
      </c>
    </row>
    <row r="861" spans="1:16" ht="12.75">
      <c r="A861" t="s">
        <v>229</v>
      </c>
      <c r="B861" t="s">
        <v>1962</v>
      </c>
      <c r="C861" t="s">
        <v>2204</v>
      </c>
      <c r="D861" t="s">
        <v>2205</v>
      </c>
      <c r="E861" t="s">
        <v>2219</v>
      </c>
      <c r="F861" t="s">
        <v>2248</v>
      </c>
      <c r="G861" t="s">
        <v>2249</v>
      </c>
      <c r="H861" s="56">
        <v>0</v>
      </c>
      <c r="I861" s="56">
        <v>336146</v>
      </c>
      <c r="J861" s="56">
        <v>0</v>
      </c>
      <c r="K861" s="56">
        <v>336146</v>
      </c>
      <c r="L861" s="56">
        <v>0</v>
      </c>
      <c r="M861" s="56">
        <v>165033.17</v>
      </c>
      <c r="N861" s="56">
        <v>0</v>
      </c>
      <c r="O861" s="56">
        <v>165033.17</v>
      </c>
      <c r="P861" s="1">
        <v>43</v>
      </c>
    </row>
    <row r="862" spans="1:16" ht="12.75">
      <c r="A862" t="s">
        <v>229</v>
      </c>
      <c r="B862" t="s">
        <v>1962</v>
      </c>
      <c r="C862" t="s">
        <v>2204</v>
      </c>
      <c r="D862" t="s">
        <v>2250</v>
      </c>
      <c r="E862" t="s">
        <v>2251</v>
      </c>
      <c r="F862" t="s">
        <v>2252</v>
      </c>
      <c r="G862" t="s">
        <v>2253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6">
        <v>0</v>
      </c>
      <c r="N862" s="56">
        <v>0</v>
      </c>
      <c r="O862" s="56">
        <v>0</v>
      </c>
      <c r="P862" s="1">
        <v>43</v>
      </c>
    </row>
    <row r="863" spans="1:16" ht="12.75">
      <c r="A863" t="s">
        <v>229</v>
      </c>
      <c r="B863" t="s">
        <v>1962</v>
      </c>
      <c r="C863" t="s">
        <v>2204</v>
      </c>
      <c r="D863" t="s">
        <v>2250</v>
      </c>
      <c r="E863" t="s">
        <v>2251</v>
      </c>
      <c r="F863" t="s">
        <v>2254</v>
      </c>
      <c r="G863" t="s">
        <v>2255</v>
      </c>
      <c r="H863" s="56">
        <v>0</v>
      </c>
      <c r="I863" s="56">
        <v>0</v>
      </c>
      <c r="J863" s="56">
        <v>0</v>
      </c>
      <c r="K863" s="56">
        <v>0</v>
      </c>
      <c r="L863" s="56">
        <v>0</v>
      </c>
      <c r="M863" s="56">
        <v>0</v>
      </c>
      <c r="N863" s="56">
        <v>0</v>
      </c>
      <c r="O863" s="56">
        <v>0</v>
      </c>
      <c r="P863" s="1">
        <v>43</v>
      </c>
    </row>
    <row r="864" spans="1:16" ht="12.75">
      <c r="A864" t="s">
        <v>229</v>
      </c>
      <c r="B864" t="s">
        <v>1962</v>
      </c>
      <c r="C864" t="s">
        <v>2204</v>
      </c>
      <c r="D864" t="s">
        <v>2250</v>
      </c>
      <c r="E864" t="s">
        <v>2256</v>
      </c>
      <c r="F864" t="s">
        <v>2257</v>
      </c>
      <c r="G864" t="s">
        <v>2258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0</v>
      </c>
      <c r="O864" s="56">
        <v>0</v>
      </c>
      <c r="P864" s="1">
        <v>43</v>
      </c>
    </row>
    <row r="865" spans="1:16" ht="12.75">
      <c r="A865" t="s">
        <v>229</v>
      </c>
      <c r="B865" t="s">
        <v>1962</v>
      </c>
      <c r="C865" t="s">
        <v>2204</v>
      </c>
      <c r="D865" t="s">
        <v>2250</v>
      </c>
      <c r="E865" t="s">
        <v>2256</v>
      </c>
      <c r="F865" t="s">
        <v>2259</v>
      </c>
      <c r="G865" t="s">
        <v>2260</v>
      </c>
      <c r="H865" s="56">
        <v>0</v>
      </c>
      <c r="I865" s="56">
        <v>946842.03</v>
      </c>
      <c r="J865" s="56">
        <v>0</v>
      </c>
      <c r="K865" s="56">
        <v>946842.03</v>
      </c>
      <c r="L865" s="56">
        <v>0</v>
      </c>
      <c r="M865" s="56">
        <v>21389727</v>
      </c>
      <c r="N865" s="56">
        <v>0</v>
      </c>
      <c r="O865" s="56">
        <v>21389727</v>
      </c>
      <c r="P865" s="1">
        <v>43</v>
      </c>
    </row>
    <row r="866" spans="1:16" ht="12.75">
      <c r="A866" t="s">
        <v>229</v>
      </c>
      <c r="B866" t="s">
        <v>1962</v>
      </c>
      <c r="C866" t="s">
        <v>2204</v>
      </c>
      <c r="D866" t="s">
        <v>2250</v>
      </c>
      <c r="E866" t="s">
        <v>2256</v>
      </c>
      <c r="F866" t="s">
        <v>2261</v>
      </c>
      <c r="G866" t="s">
        <v>2262</v>
      </c>
      <c r="H866" s="56">
        <v>0</v>
      </c>
      <c r="I866" s="56">
        <v>0</v>
      </c>
      <c r="J866" s="56">
        <v>0</v>
      </c>
      <c r="K866" s="56">
        <v>0</v>
      </c>
      <c r="L866" s="56">
        <v>0</v>
      </c>
      <c r="M866" s="56">
        <v>37465</v>
      </c>
      <c r="N866" s="56">
        <v>0</v>
      </c>
      <c r="O866" s="56">
        <v>37465</v>
      </c>
      <c r="P866" s="1">
        <v>43</v>
      </c>
    </row>
    <row r="867" spans="1:16" ht="12.75">
      <c r="A867" t="s">
        <v>229</v>
      </c>
      <c r="B867" t="s">
        <v>1962</v>
      </c>
      <c r="C867" t="s">
        <v>2204</v>
      </c>
      <c r="D867" t="s">
        <v>2250</v>
      </c>
      <c r="E867" t="s">
        <v>2256</v>
      </c>
      <c r="F867" t="s">
        <v>2263</v>
      </c>
      <c r="G867" t="s">
        <v>2264</v>
      </c>
      <c r="H867" s="56">
        <v>0</v>
      </c>
      <c r="I867" s="56">
        <v>0</v>
      </c>
      <c r="J867" s="56">
        <v>0</v>
      </c>
      <c r="K867" s="56">
        <v>0</v>
      </c>
      <c r="L867" s="56">
        <v>0</v>
      </c>
      <c r="M867" s="56">
        <v>229789.06</v>
      </c>
      <c r="N867" s="56">
        <v>0</v>
      </c>
      <c r="O867" s="56">
        <v>229789.06</v>
      </c>
      <c r="P867" s="1">
        <v>43</v>
      </c>
    </row>
    <row r="868" spans="1:16" ht="12.75">
      <c r="A868" t="s">
        <v>229</v>
      </c>
      <c r="B868" t="s">
        <v>1962</v>
      </c>
      <c r="C868" t="s">
        <v>2204</v>
      </c>
      <c r="D868" t="s">
        <v>2250</v>
      </c>
      <c r="E868" t="s">
        <v>2256</v>
      </c>
      <c r="F868" t="s">
        <v>2265</v>
      </c>
      <c r="G868" t="s">
        <v>2266</v>
      </c>
      <c r="H868" s="56">
        <v>0</v>
      </c>
      <c r="I868" s="56">
        <v>0</v>
      </c>
      <c r="J868" s="56">
        <v>0</v>
      </c>
      <c r="K868" s="56">
        <v>0</v>
      </c>
      <c r="L868" s="56">
        <v>0</v>
      </c>
      <c r="M868" s="56">
        <v>0</v>
      </c>
      <c r="N868" s="56">
        <v>0</v>
      </c>
      <c r="O868" s="56">
        <v>0</v>
      </c>
      <c r="P868" s="1">
        <v>43</v>
      </c>
    </row>
    <row r="869" spans="1:16" ht="12.75">
      <c r="A869" t="s">
        <v>229</v>
      </c>
      <c r="B869" t="s">
        <v>1962</v>
      </c>
      <c r="C869" t="s">
        <v>2204</v>
      </c>
      <c r="D869" t="s">
        <v>2250</v>
      </c>
      <c r="E869" t="s">
        <v>2256</v>
      </c>
      <c r="F869" t="s">
        <v>2267</v>
      </c>
      <c r="G869" t="s">
        <v>2268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>
        <v>0</v>
      </c>
      <c r="N869" s="56">
        <v>0</v>
      </c>
      <c r="O869" s="56">
        <v>0</v>
      </c>
      <c r="P869" s="1">
        <v>43</v>
      </c>
    </row>
    <row r="870" spans="1:16" ht="12.75">
      <c r="A870" t="s">
        <v>229</v>
      </c>
      <c r="B870" t="s">
        <v>1962</v>
      </c>
      <c r="C870" t="s">
        <v>2204</v>
      </c>
      <c r="D870" t="s">
        <v>2250</v>
      </c>
      <c r="E870" t="s">
        <v>2256</v>
      </c>
      <c r="F870" t="s">
        <v>2269</v>
      </c>
      <c r="G870" t="s">
        <v>2270</v>
      </c>
      <c r="H870" s="56">
        <v>0</v>
      </c>
      <c r="I870" s="56">
        <v>8488289.45</v>
      </c>
      <c r="J870" s="56">
        <v>0</v>
      </c>
      <c r="K870" s="56">
        <v>8488289.45</v>
      </c>
      <c r="L870" s="56">
        <v>0</v>
      </c>
      <c r="M870" s="56">
        <v>53503778.73</v>
      </c>
      <c r="N870" s="56">
        <v>0</v>
      </c>
      <c r="O870" s="56">
        <v>53503778.73</v>
      </c>
      <c r="P870" s="1">
        <v>43</v>
      </c>
    </row>
    <row r="871" spans="1:16" ht="12.75">
      <c r="A871" t="s">
        <v>229</v>
      </c>
      <c r="B871" t="s">
        <v>1962</v>
      </c>
      <c r="C871" t="s">
        <v>2204</v>
      </c>
      <c r="D871" t="s">
        <v>2250</v>
      </c>
      <c r="E871" t="s">
        <v>2256</v>
      </c>
      <c r="F871" t="s">
        <v>2271</v>
      </c>
      <c r="G871" t="s">
        <v>2272</v>
      </c>
      <c r="H871" s="56">
        <v>0</v>
      </c>
      <c r="I871" s="56">
        <v>21106014.38</v>
      </c>
      <c r="J871" s="56">
        <v>0</v>
      </c>
      <c r="K871" s="56">
        <v>21106014.38</v>
      </c>
      <c r="L871" s="56">
        <v>0</v>
      </c>
      <c r="M871" s="56">
        <v>93566436.97</v>
      </c>
      <c r="N871" s="56">
        <v>0</v>
      </c>
      <c r="O871" s="56">
        <v>93566436.97</v>
      </c>
      <c r="P871" s="1">
        <v>43</v>
      </c>
    </row>
    <row r="872" spans="1:16" ht="12.75">
      <c r="A872" t="s">
        <v>229</v>
      </c>
      <c r="B872" t="s">
        <v>1962</v>
      </c>
      <c r="C872" t="s">
        <v>2204</v>
      </c>
      <c r="D872" t="s">
        <v>2250</v>
      </c>
      <c r="E872" t="s">
        <v>2256</v>
      </c>
      <c r="F872" t="s">
        <v>2273</v>
      </c>
      <c r="G872" t="s">
        <v>2274</v>
      </c>
      <c r="H872" s="56">
        <v>0</v>
      </c>
      <c r="I872" s="56">
        <v>16451406.6</v>
      </c>
      <c r="J872" s="56">
        <v>0</v>
      </c>
      <c r="K872" s="56">
        <v>16451406.6</v>
      </c>
      <c r="L872" s="56">
        <v>0</v>
      </c>
      <c r="M872" s="56">
        <v>111895682.81</v>
      </c>
      <c r="N872" s="56">
        <v>0</v>
      </c>
      <c r="O872" s="56">
        <v>111895682.81</v>
      </c>
      <c r="P872" s="1">
        <v>43</v>
      </c>
    </row>
    <row r="873" spans="1:16" ht="12.75">
      <c r="A873" t="s">
        <v>229</v>
      </c>
      <c r="B873" t="s">
        <v>1962</v>
      </c>
      <c r="C873" t="s">
        <v>2204</v>
      </c>
      <c r="D873" t="s">
        <v>2250</v>
      </c>
      <c r="E873" t="s">
        <v>2256</v>
      </c>
      <c r="F873" t="s">
        <v>2275</v>
      </c>
      <c r="G873" t="s">
        <v>2276</v>
      </c>
      <c r="H873" s="56">
        <v>0</v>
      </c>
      <c r="I873" s="56">
        <v>415146.97</v>
      </c>
      <c r="J873" s="56">
        <v>0</v>
      </c>
      <c r="K873" s="56">
        <v>415146.97</v>
      </c>
      <c r="L873" s="56">
        <v>0</v>
      </c>
      <c r="M873" s="56">
        <v>8113578.17</v>
      </c>
      <c r="N873" s="56">
        <v>0</v>
      </c>
      <c r="O873" s="56">
        <v>8113578.17</v>
      </c>
      <c r="P873" s="1">
        <v>43</v>
      </c>
    </row>
    <row r="874" spans="1:16" ht="12.75">
      <c r="A874" t="s">
        <v>229</v>
      </c>
      <c r="B874" t="s">
        <v>1962</v>
      </c>
      <c r="C874" t="s">
        <v>2204</v>
      </c>
      <c r="D874" t="s">
        <v>2250</v>
      </c>
      <c r="E874" t="s">
        <v>2256</v>
      </c>
      <c r="F874" t="s">
        <v>2277</v>
      </c>
      <c r="G874" t="s">
        <v>2278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1990452.77</v>
      </c>
      <c r="N874" s="56">
        <v>0</v>
      </c>
      <c r="O874" s="56">
        <v>1990452.77</v>
      </c>
      <c r="P874" s="1">
        <v>43</v>
      </c>
    </row>
    <row r="875" spans="1:16" ht="12.75">
      <c r="A875" t="s">
        <v>229</v>
      </c>
      <c r="B875" t="s">
        <v>1962</v>
      </c>
      <c r="C875" t="s">
        <v>2204</v>
      </c>
      <c r="D875" t="s">
        <v>2250</v>
      </c>
      <c r="E875" t="s">
        <v>2256</v>
      </c>
      <c r="F875" t="s">
        <v>2279</v>
      </c>
      <c r="G875" t="s">
        <v>2280</v>
      </c>
      <c r="H875" s="56">
        <v>0</v>
      </c>
      <c r="I875" s="56">
        <v>35000</v>
      </c>
      <c r="J875" s="56">
        <v>0</v>
      </c>
      <c r="K875" s="56">
        <v>35000</v>
      </c>
      <c r="L875" s="56">
        <v>0</v>
      </c>
      <c r="M875" s="56">
        <v>6915503.53</v>
      </c>
      <c r="N875" s="56">
        <v>0</v>
      </c>
      <c r="O875" s="56">
        <v>6915503.53</v>
      </c>
      <c r="P875" s="1">
        <v>43</v>
      </c>
    </row>
    <row r="876" spans="1:16" ht="12.75">
      <c r="A876" t="s">
        <v>229</v>
      </c>
      <c r="B876" t="s">
        <v>1962</v>
      </c>
      <c r="C876" t="s">
        <v>2204</v>
      </c>
      <c r="D876" t="s">
        <v>2250</v>
      </c>
      <c r="E876" t="s">
        <v>2256</v>
      </c>
      <c r="F876" t="s">
        <v>2281</v>
      </c>
      <c r="G876" t="s">
        <v>2282</v>
      </c>
      <c r="H876" s="56">
        <v>0</v>
      </c>
      <c r="I876" s="56">
        <v>496860.52</v>
      </c>
      <c r="J876" s="56">
        <v>0</v>
      </c>
      <c r="K876" s="56">
        <v>496860.52</v>
      </c>
      <c r="L876" s="56">
        <v>0</v>
      </c>
      <c r="M876" s="56">
        <v>4208061.87</v>
      </c>
      <c r="N876" s="56">
        <v>0</v>
      </c>
      <c r="O876" s="56">
        <v>4208061.87</v>
      </c>
      <c r="P876" s="1">
        <v>43</v>
      </c>
    </row>
    <row r="877" spans="1:16" ht="12.75">
      <c r="A877" t="s">
        <v>229</v>
      </c>
      <c r="B877" t="s">
        <v>1962</v>
      </c>
      <c r="C877" t="s">
        <v>2204</v>
      </c>
      <c r="D877" t="s">
        <v>2250</v>
      </c>
      <c r="E877" t="s">
        <v>2256</v>
      </c>
      <c r="F877" t="s">
        <v>2283</v>
      </c>
      <c r="G877" t="s">
        <v>2284</v>
      </c>
      <c r="H877" s="56">
        <v>0</v>
      </c>
      <c r="I877" s="56">
        <v>820301.03</v>
      </c>
      <c r="J877" s="56">
        <v>0</v>
      </c>
      <c r="K877" s="56">
        <v>820301.03</v>
      </c>
      <c r="L877" s="56">
        <v>0</v>
      </c>
      <c r="M877" s="56">
        <v>8939357.41</v>
      </c>
      <c r="N877" s="56">
        <v>0</v>
      </c>
      <c r="O877" s="56">
        <v>8939357.41</v>
      </c>
      <c r="P877" s="1">
        <v>43</v>
      </c>
    </row>
    <row r="878" spans="1:16" ht="12.75">
      <c r="A878" t="s">
        <v>229</v>
      </c>
      <c r="B878" t="s">
        <v>1962</v>
      </c>
      <c r="C878" t="s">
        <v>2204</v>
      </c>
      <c r="D878" t="s">
        <v>2250</v>
      </c>
      <c r="E878" t="s">
        <v>2256</v>
      </c>
      <c r="F878" t="s">
        <v>2285</v>
      </c>
      <c r="G878" t="s">
        <v>2286</v>
      </c>
      <c r="H878" s="56">
        <v>0</v>
      </c>
      <c r="I878" s="56">
        <v>0</v>
      </c>
      <c r="J878" s="56">
        <v>0</v>
      </c>
      <c r="K878" s="56">
        <v>0</v>
      </c>
      <c r="L878" s="56">
        <v>0</v>
      </c>
      <c r="M878" s="56">
        <v>11682027.49</v>
      </c>
      <c r="N878" s="56">
        <v>0</v>
      </c>
      <c r="O878" s="56">
        <v>11682027.49</v>
      </c>
      <c r="P878" s="1">
        <v>43</v>
      </c>
    </row>
    <row r="879" spans="1:16" ht="12.75">
      <c r="A879" t="s">
        <v>229</v>
      </c>
      <c r="B879" t="s">
        <v>1962</v>
      </c>
      <c r="C879" t="s">
        <v>2204</v>
      </c>
      <c r="D879" t="s">
        <v>2250</v>
      </c>
      <c r="E879" t="s">
        <v>2256</v>
      </c>
      <c r="F879" t="s">
        <v>2287</v>
      </c>
      <c r="G879" t="s">
        <v>2288</v>
      </c>
      <c r="H879" s="56">
        <v>0</v>
      </c>
      <c r="I879" s="56">
        <v>159835.76</v>
      </c>
      <c r="J879" s="56">
        <v>0</v>
      </c>
      <c r="K879" s="56">
        <v>159835.76</v>
      </c>
      <c r="L879" s="56">
        <v>0</v>
      </c>
      <c r="M879" s="56">
        <v>5586162.04</v>
      </c>
      <c r="N879" s="56">
        <v>0</v>
      </c>
      <c r="O879" s="56">
        <v>5586162.04</v>
      </c>
      <c r="P879" s="1">
        <v>43</v>
      </c>
    </row>
    <row r="880" spans="1:16" ht="12.75">
      <c r="A880" t="s">
        <v>229</v>
      </c>
      <c r="B880" t="s">
        <v>1962</v>
      </c>
      <c r="C880" t="s">
        <v>2204</v>
      </c>
      <c r="D880" t="s">
        <v>2250</v>
      </c>
      <c r="E880" t="s">
        <v>2256</v>
      </c>
      <c r="F880" t="s">
        <v>2289</v>
      </c>
      <c r="G880" t="s">
        <v>2290</v>
      </c>
      <c r="H880" s="56">
        <v>0</v>
      </c>
      <c r="I880" s="56">
        <v>0</v>
      </c>
      <c r="J880" s="56">
        <v>0</v>
      </c>
      <c r="K880" s="56">
        <v>0</v>
      </c>
      <c r="L880" s="56">
        <v>0</v>
      </c>
      <c r="M880" s="56">
        <v>18188.14</v>
      </c>
      <c r="N880" s="56">
        <v>0</v>
      </c>
      <c r="O880" s="56">
        <v>18188.14</v>
      </c>
      <c r="P880" s="1">
        <v>43</v>
      </c>
    </row>
    <row r="881" spans="1:16" ht="12.75">
      <c r="A881" t="s">
        <v>229</v>
      </c>
      <c r="B881" t="s">
        <v>1962</v>
      </c>
      <c r="C881" t="s">
        <v>2204</v>
      </c>
      <c r="D881" t="s">
        <v>2250</v>
      </c>
      <c r="E881" t="s">
        <v>2256</v>
      </c>
      <c r="F881" t="s">
        <v>2291</v>
      </c>
      <c r="G881" t="s">
        <v>2292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88500</v>
      </c>
      <c r="N881" s="56">
        <v>0</v>
      </c>
      <c r="O881" s="56">
        <v>88500</v>
      </c>
      <c r="P881" s="1">
        <v>43</v>
      </c>
    </row>
    <row r="882" spans="1:16" ht="12.75">
      <c r="A882" t="s">
        <v>229</v>
      </c>
      <c r="B882" t="s">
        <v>1962</v>
      </c>
      <c r="C882" t="s">
        <v>2293</v>
      </c>
      <c r="D882" t="s">
        <v>2294</v>
      </c>
      <c r="E882" t="s">
        <v>2295</v>
      </c>
      <c r="F882" t="s">
        <v>2296</v>
      </c>
      <c r="G882" t="s">
        <v>2297</v>
      </c>
      <c r="H882" s="56">
        <v>0</v>
      </c>
      <c r="I882" s="56">
        <v>580152.61</v>
      </c>
      <c r="J882" s="56">
        <v>0</v>
      </c>
      <c r="K882" s="56">
        <v>580152.61</v>
      </c>
      <c r="L882" s="56">
        <v>0</v>
      </c>
      <c r="M882" s="56">
        <v>2558920.23</v>
      </c>
      <c r="N882" s="56">
        <v>0</v>
      </c>
      <c r="O882" s="56">
        <v>2558920.23</v>
      </c>
      <c r="P882" s="1">
        <v>43</v>
      </c>
    </row>
    <row r="883" spans="1:16" ht="12.75">
      <c r="A883" t="s">
        <v>229</v>
      </c>
      <c r="B883" t="s">
        <v>1962</v>
      </c>
      <c r="C883" t="s">
        <v>2293</v>
      </c>
      <c r="D883" t="s">
        <v>2294</v>
      </c>
      <c r="E883" t="s">
        <v>2295</v>
      </c>
      <c r="F883" t="s">
        <v>2298</v>
      </c>
      <c r="G883" t="s">
        <v>2299</v>
      </c>
      <c r="H883" s="56">
        <v>0</v>
      </c>
      <c r="I883" s="56">
        <v>723.91</v>
      </c>
      <c r="J883" s="56">
        <v>0</v>
      </c>
      <c r="K883" s="56">
        <v>723.91</v>
      </c>
      <c r="L883" s="56">
        <v>0</v>
      </c>
      <c r="M883" s="56">
        <v>113960.26</v>
      </c>
      <c r="N883" s="56">
        <v>0</v>
      </c>
      <c r="O883" s="56">
        <v>113960.26</v>
      </c>
      <c r="P883" s="1">
        <v>43</v>
      </c>
    </row>
    <row r="884" spans="1:16" ht="12.75">
      <c r="A884" t="s">
        <v>229</v>
      </c>
      <c r="B884" t="s">
        <v>1962</v>
      </c>
      <c r="C884" t="s">
        <v>2293</v>
      </c>
      <c r="D884" t="s">
        <v>2294</v>
      </c>
      <c r="E884" t="s">
        <v>2300</v>
      </c>
      <c r="F884" t="s">
        <v>2301</v>
      </c>
      <c r="G884" t="s">
        <v>2302</v>
      </c>
      <c r="H884" s="56">
        <v>0</v>
      </c>
      <c r="I884" s="56">
        <v>0</v>
      </c>
      <c r="J884" s="56">
        <v>0</v>
      </c>
      <c r="K884" s="56">
        <v>0</v>
      </c>
      <c r="L884" s="56">
        <v>0</v>
      </c>
      <c r="M884" s="56">
        <v>0</v>
      </c>
      <c r="N884" s="56">
        <v>0</v>
      </c>
      <c r="O884" s="56">
        <v>0</v>
      </c>
      <c r="P884" s="1">
        <v>43</v>
      </c>
    </row>
    <row r="885" spans="1:16" ht="12.75">
      <c r="A885" t="s">
        <v>229</v>
      </c>
      <c r="B885" t="s">
        <v>1962</v>
      </c>
      <c r="C885" t="s">
        <v>2293</v>
      </c>
      <c r="D885" t="s">
        <v>2294</v>
      </c>
      <c r="E885" t="s">
        <v>2300</v>
      </c>
      <c r="F885" t="s">
        <v>2303</v>
      </c>
      <c r="G885" t="s">
        <v>2304</v>
      </c>
      <c r="H885" s="56">
        <v>0</v>
      </c>
      <c r="I885" s="56">
        <v>0</v>
      </c>
      <c r="J885" s="56">
        <v>0</v>
      </c>
      <c r="K885" s="56">
        <v>0</v>
      </c>
      <c r="L885" s="56">
        <v>0</v>
      </c>
      <c r="M885" s="56">
        <v>0</v>
      </c>
      <c r="N885" s="56">
        <v>0</v>
      </c>
      <c r="O885" s="56">
        <v>0</v>
      </c>
      <c r="P885" s="1">
        <v>43</v>
      </c>
    </row>
    <row r="886" spans="1:16" ht="12.75">
      <c r="A886" t="s">
        <v>229</v>
      </c>
      <c r="B886" t="s">
        <v>1962</v>
      </c>
      <c r="C886" t="s">
        <v>2293</v>
      </c>
      <c r="D886" t="s">
        <v>2294</v>
      </c>
      <c r="E886" t="s">
        <v>2300</v>
      </c>
      <c r="F886" t="s">
        <v>2305</v>
      </c>
      <c r="G886" t="s">
        <v>2306</v>
      </c>
      <c r="H886" s="56">
        <v>0</v>
      </c>
      <c r="I886" s="56">
        <v>0</v>
      </c>
      <c r="J886" s="56">
        <v>0</v>
      </c>
      <c r="K886" s="56">
        <v>0</v>
      </c>
      <c r="L886" s="56">
        <v>0</v>
      </c>
      <c r="M886" s="56">
        <v>0</v>
      </c>
      <c r="N886" s="56">
        <v>0</v>
      </c>
      <c r="O886" s="56">
        <v>0</v>
      </c>
      <c r="P886" s="1">
        <v>43</v>
      </c>
    </row>
    <row r="887" spans="1:16" ht="12.75">
      <c r="A887" t="s">
        <v>229</v>
      </c>
      <c r="B887" t="s">
        <v>1962</v>
      </c>
      <c r="C887" t="s">
        <v>2293</v>
      </c>
      <c r="D887" t="s">
        <v>2294</v>
      </c>
      <c r="E887" t="s">
        <v>2300</v>
      </c>
      <c r="F887" t="s">
        <v>2307</v>
      </c>
      <c r="G887" t="s">
        <v>2308</v>
      </c>
      <c r="H887" s="56">
        <v>0</v>
      </c>
      <c r="I887" s="56">
        <v>0</v>
      </c>
      <c r="J887" s="56">
        <v>0</v>
      </c>
      <c r="K887" s="56">
        <v>0</v>
      </c>
      <c r="L887" s="56">
        <v>0</v>
      </c>
      <c r="M887" s="56">
        <v>0</v>
      </c>
      <c r="N887" s="56">
        <v>0</v>
      </c>
      <c r="O887" s="56">
        <v>0</v>
      </c>
      <c r="P887" s="1">
        <v>43</v>
      </c>
    </row>
    <row r="888" spans="1:16" ht="12.75">
      <c r="A888" t="s">
        <v>229</v>
      </c>
      <c r="B888" t="s">
        <v>1962</v>
      </c>
      <c r="C888" t="s">
        <v>2293</v>
      </c>
      <c r="D888" t="s">
        <v>2294</v>
      </c>
      <c r="E888" t="s">
        <v>2309</v>
      </c>
      <c r="F888" t="s">
        <v>2309</v>
      </c>
      <c r="G888" t="s">
        <v>2310</v>
      </c>
      <c r="H888" s="56">
        <v>0</v>
      </c>
      <c r="I888" s="56">
        <v>0</v>
      </c>
      <c r="J888" s="56">
        <v>0</v>
      </c>
      <c r="K888" s="56">
        <v>0</v>
      </c>
      <c r="L888" s="56">
        <v>0</v>
      </c>
      <c r="M888" s="56">
        <v>0</v>
      </c>
      <c r="N888" s="56">
        <v>0</v>
      </c>
      <c r="O888" s="56">
        <v>0</v>
      </c>
      <c r="P888" s="1">
        <v>43</v>
      </c>
    </row>
    <row r="889" spans="1:16" ht="12.75">
      <c r="A889" t="s">
        <v>229</v>
      </c>
      <c r="B889" t="s">
        <v>1962</v>
      </c>
      <c r="C889" t="s">
        <v>2293</v>
      </c>
      <c r="D889" t="s">
        <v>2311</v>
      </c>
      <c r="E889" t="s">
        <v>2312</v>
      </c>
      <c r="F889" t="s">
        <v>2312</v>
      </c>
      <c r="G889" t="s">
        <v>2313</v>
      </c>
      <c r="H889" s="56">
        <v>0</v>
      </c>
      <c r="I889" s="56">
        <v>0</v>
      </c>
      <c r="J889" s="56">
        <v>0</v>
      </c>
      <c r="K889" s="56">
        <v>0</v>
      </c>
      <c r="L889" s="56">
        <v>0</v>
      </c>
      <c r="M889" s="56">
        <v>90652.5</v>
      </c>
      <c r="N889" s="56">
        <v>0</v>
      </c>
      <c r="O889" s="56">
        <v>90652.5</v>
      </c>
      <c r="P889" s="1">
        <v>43</v>
      </c>
    </row>
    <row r="890" spans="1:16" ht="12.75">
      <c r="A890" t="s">
        <v>235</v>
      </c>
      <c r="B890" t="s">
        <v>1962</v>
      </c>
      <c r="C890" t="s">
        <v>2293</v>
      </c>
      <c r="D890" t="s">
        <v>2314</v>
      </c>
      <c r="E890" t="s">
        <v>2315</v>
      </c>
      <c r="F890" t="s">
        <v>2316</v>
      </c>
      <c r="G890" t="s">
        <v>2317</v>
      </c>
      <c r="H890" s="56">
        <v>0</v>
      </c>
      <c r="I890" s="56">
        <v>0</v>
      </c>
      <c r="J890" s="56">
        <v>0</v>
      </c>
      <c r="K890" s="56">
        <v>0</v>
      </c>
      <c r="L890" s="56">
        <v>0</v>
      </c>
      <c r="M890" s="56">
        <v>0</v>
      </c>
      <c r="N890" s="56">
        <v>0</v>
      </c>
      <c r="O890" s="56">
        <v>0</v>
      </c>
      <c r="P890" s="1">
        <v>43</v>
      </c>
    </row>
    <row r="891" spans="1:16" ht="12.75">
      <c r="A891" t="s">
        <v>235</v>
      </c>
      <c r="B891" t="s">
        <v>1962</v>
      </c>
      <c r="C891" t="s">
        <v>2293</v>
      </c>
      <c r="D891" t="s">
        <v>2314</v>
      </c>
      <c r="E891" t="s">
        <v>2315</v>
      </c>
      <c r="F891" t="s">
        <v>2318</v>
      </c>
      <c r="G891" t="s">
        <v>2319</v>
      </c>
      <c r="H891" s="56">
        <v>0</v>
      </c>
      <c r="I891" s="56">
        <v>0</v>
      </c>
      <c r="J891" s="56">
        <v>0</v>
      </c>
      <c r="K891" s="56">
        <v>0</v>
      </c>
      <c r="L891" s="56">
        <v>0</v>
      </c>
      <c r="M891" s="56">
        <v>0</v>
      </c>
      <c r="N891" s="56">
        <v>0</v>
      </c>
      <c r="O891" s="56">
        <v>0</v>
      </c>
      <c r="P891" s="1">
        <v>43</v>
      </c>
    </row>
    <row r="892" spans="1:16" ht="12.75">
      <c r="A892" t="s">
        <v>235</v>
      </c>
      <c r="B892" t="s">
        <v>1962</v>
      </c>
      <c r="C892" t="s">
        <v>2293</v>
      </c>
      <c r="D892" t="s">
        <v>2314</v>
      </c>
      <c r="E892" t="s">
        <v>2315</v>
      </c>
      <c r="F892" t="s">
        <v>2320</v>
      </c>
      <c r="G892" t="s">
        <v>2321</v>
      </c>
      <c r="H892" s="56">
        <v>0</v>
      </c>
      <c r="I892" s="56">
        <v>0</v>
      </c>
      <c r="J892" s="56">
        <v>0</v>
      </c>
      <c r="K892" s="56">
        <v>0</v>
      </c>
      <c r="L892" s="56">
        <v>0</v>
      </c>
      <c r="M892" s="56">
        <v>0</v>
      </c>
      <c r="N892" s="56">
        <v>0</v>
      </c>
      <c r="O892" s="56">
        <v>0</v>
      </c>
      <c r="P892" s="1">
        <v>43</v>
      </c>
    </row>
    <row r="893" spans="1:16" ht="12.75">
      <c r="A893" t="s">
        <v>235</v>
      </c>
      <c r="B893" t="s">
        <v>1962</v>
      </c>
      <c r="C893" t="s">
        <v>2293</v>
      </c>
      <c r="D893" t="s">
        <v>2314</v>
      </c>
      <c r="E893" t="s">
        <v>2315</v>
      </c>
      <c r="F893" t="s">
        <v>2322</v>
      </c>
      <c r="G893" t="s">
        <v>2323</v>
      </c>
      <c r="H893" s="56">
        <v>0</v>
      </c>
      <c r="I893" s="56">
        <v>1408122.6</v>
      </c>
      <c r="J893" s="56">
        <v>0</v>
      </c>
      <c r="K893" s="56">
        <v>1408122.6</v>
      </c>
      <c r="L893" s="56">
        <v>0</v>
      </c>
      <c r="M893" s="56">
        <v>19894407.95</v>
      </c>
      <c r="N893" s="56">
        <v>0</v>
      </c>
      <c r="O893" s="56">
        <v>19894407.95</v>
      </c>
      <c r="P893" s="1">
        <v>43</v>
      </c>
    </row>
    <row r="894" spans="1:16" ht="12.75">
      <c r="A894" t="s">
        <v>235</v>
      </c>
      <c r="B894" t="s">
        <v>1962</v>
      </c>
      <c r="C894" t="s">
        <v>2293</v>
      </c>
      <c r="D894" t="s">
        <v>2314</v>
      </c>
      <c r="E894" t="s">
        <v>2315</v>
      </c>
      <c r="F894" t="s">
        <v>2324</v>
      </c>
      <c r="G894" t="s">
        <v>2325</v>
      </c>
      <c r="H894" s="56">
        <v>0</v>
      </c>
      <c r="I894" s="56">
        <v>1586860.49</v>
      </c>
      <c r="J894" s="56">
        <v>0</v>
      </c>
      <c r="K894" s="56">
        <v>1586860.49</v>
      </c>
      <c r="L894" s="56">
        <v>0</v>
      </c>
      <c r="M894" s="56">
        <v>8906811.31</v>
      </c>
      <c r="N894" s="56">
        <v>0</v>
      </c>
      <c r="O894" s="56">
        <v>8906811.31</v>
      </c>
      <c r="P894" s="1">
        <v>43</v>
      </c>
    </row>
    <row r="895" spans="1:16" ht="12.75">
      <c r="A895" t="s">
        <v>235</v>
      </c>
      <c r="B895" t="s">
        <v>1962</v>
      </c>
      <c r="C895" t="s">
        <v>2293</v>
      </c>
      <c r="D895" t="s">
        <v>2314</v>
      </c>
      <c r="E895" t="s">
        <v>2315</v>
      </c>
      <c r="F895" t="s">
        <v>2326</v>
      </c>
      <c r="G895" t="s">
        <v>2327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1635.28</v>
      </c>
      <c r="N895" s="56">
        <v>0</v>
      </c>
      <c r="O895" s="56">
        <v>1635.28</v>
      </c>
      <c r="P895" s="1">
        <v>43</v>
      </c>
    </row>
    <row r="896" spans="1:16" ht="12.75">
      <c r="A896" t="s">
        <v>229</v>
      </c>
      <c r="B896" t="s">
        <v>1962</v>
      </c>
      <c r="C896" t="s">
        <v>2293</v>
      </c>
      <c r="D896" t="s">
        <v>2328</v>
      </c>
      <c r="E896" t="s">
        <v>2329</v>
      </c>
      <c r="F896" t="s">
        <v>2329</v>
      </c>
      <c r="G896" t="s">
        <v>2330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0</v>
      </c>
      <c r="N896" s="56">
        <v>0</v>
      </c>
      <c r="O896" s="56">
        <v>0</v>
      </c>
      <c r="P896" s="1">
        <v>43</v>
      </c>
    </row>
    <row r="897" spans="1:16" ht="12.75">
      <c r="A897" t="s">
        <v>229</v>
      </c>
      <c r="B897" t="s">
        <v>1962</v>
      </c>
      <c r="C897" t="s">
        <v>2293</v>
      </c>
      <c r="D897" t="s">
        <v>2331</v>
      </c>
      <c r="E897" t="s">
        <v>2332</v>
      </c>
      <c r="F897" t="s">
        <v>2332</v>
      </c>
      <c r="G897" t="s">
        <v>2333</v>
      </c>
      <c r="H897" s="56">
        <v>0</v>
      </c>
      <c r="I897" s="56">
        <v>53573.21</v>
      </c>
      <c r="J897" s="56">
        <v>0</v>
      </c>
      <c r="K897" s="56">
        <v>53573.21</v>
      </c>
      <c r="L897" s="56">
        <v>0</v>
      </c>
      <c r="M897" s="56">
        <v>260144.2</v>
      </c>
      <c r="N897" s="56">
        <v>0</v>
      </c>
      <c r="O897" s="56">
        <v>260144.2</v>
      </c>
      <c r="P897" s="1">
        <v>43</v>
      </c>
    </row>
    <row r="898" spans="1:16" ht="12.75">
      <c r="A898" t="s">
        <v>229</v>
      </c>
      <c r="B898" t="s">
        <v>1962</v>
      </c>
      <c r="C898" t="s">
        <v>2293</v>
      </c>
      <c r="D898" t="s">
        <v>2331</v>
      </c>
      <c r="E898" t="s">
        <v>2334</v>
      </c>
      <c r="F898" t="s">
        <v>2334</v>
      </c>
      <c r="G898" t="s">
        <v>2335</v>
      </c>
      <c r="H898" s="56">
        <v>0</v>
      </c>
      <c r="I898" s="56">
        <v>975.61</v>
      </c>
      <c r="J898" s="56">
        <v>0</v>
      </c>
      <c r="K898" s="56">
        <v>975.61</v>
      </c>
      <c r="L898" s="56">
        <v>0</v>
      </c>
      <c r="M898" s="56">
        <v>4163.45</v>
      </c>
      <c r="N898" s="56">
        <v>0</v>
      </c>
      <c r="O898" s="56">
        <v>4163.45</v>
      </c>
      <c r="P898" s="1">
        <v>43</v>
      </c>
    </row>
    <row r="899" spans="1:16" ht="12.75">
      <c r="A899" t="s">
        <v>235</v>
      </c>
      <c r="B899" t="s">
        <v>1962</v>
      </c>
      <c r="C899" t="s">
        <v>2336</v>
      </c>
      <c r="D899" t="s">
        <v>2337</v>
      </c>
      <c r="E899" t="s">
        <v>2338</v>
      </c>
      <c r="F899" t="s">
        <v>2338</v>
      </c>
      <c r="G899" t="s">
        <v>2339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6">
        <v>0</v>
      </c>
      <c r="P899" s="1">
        <v>43</v>
      </c>
    </row>
    <row r="900" spans="1:16" ht="12.75">
      <c r="A900" t="s">
        <v>235</v>
      </c>
      <c r="B900" t="s">
        <v>1962</v>
      </c>
      <c r="C900" t="s">
        <v>2336</v>
      </c>
      <c r="D900" t="s">
        <v>2340</v>
      </c>
      <c r="E900" t="s">
        <v>2341</v>
      </c>
      <c r="F900" t="s">
        <v>2341</v>
      </c>
      <c r="G900" t="s">
        <v>2342</v>
      </c>
      <c r="H900" s="56">
        <v>0</v>
      </c>
      <c r="I900" s="56">
        <v>0</v>
      </c>
      <c r="J900" s="56">
        <v>0</v>
      </c>
      <c r="K900" s="56">
        <v>0</v>
      </c>
      <c r="L900" s="56">
        <v>0</v>
      </c>
      <c r="M900" s="56">
        <v>6794.81</v>
      </c>
      <c r="N900" s="56">
        <v>0</v>
      </c>
      <c r="O900" s="56">
        <v>6794.81</v>
      </c>
      <c r="P900" s="1">
        <v>43</v>
      </c>
    </row>
    <row r="901" spans="1:16" ht="12.75">
      <c r="A901" t="s">
        <v>235</v>
      </c>
      <c r="B901" t="s">
        <v>1962</v>
      </c>
      <c r="C901" t="s">
        <v>2336</v>
      </c>
      <c r="D901" t="s">
        <v>2343</v>
      </c>
      <c r="E901" t="s">
        <v>2344</v>
      </c>
      <c r="F901" t="s">
        <v>2344</v>
      </c>
      <c r="G901" t="s">
        <v>2345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235289.23</v>
      </c>
      <c r="N901" s="56">
        <v>0</v>
      </c>
      <c r="O901" s="56">
        <v>235289.23</v>
      </c>
      <c r="P901" s="1">
        <v>43</v>
      </c>
    </row>
    <row r="902" spans="1:16" ht="12.75">
      <c r="A902" t="s">
        <v>229</v>
      </c>
      <c r="B902" t="s">
        <v>1962</v>
      </c>
      <c r="C902" t="s">
        <v>2336</v>
      </c>
      <c r="D902" t="s">
        <v>2343</v>
      </c>
      <c r="E902" t="s">
        <v>2346</v>
      </c>
      <c r="F902" t="s">
        <v>2346</v>
      </c>
      <c r="G902" t="s">
        <v>2347</v>
      </c>
      <c r="H902" s="56">
        <v>0</v>
      </c>
      <c r="I902" s="56">
        <v>1650351.82</v>
      </c>
      <c r="J902" s="56">
        <v>0</v>
      </c>
      <c r="K902" s="56">
        <v>1650351.82</v>
      </c>
      <c r="L902" s="56">
        <v>0</v>
      </c>
      <c r="M902" s="56">
        <v>27893603.54</v>
      </c>
      <c r="N902" s="56">
        <v>0</v>
      </c>
      <c r="O902" s="56">
        <v>27893603.54</v>
      </c>
      <c r="P902" s="1">
        <v>43</v>
      </c>
    </row>
    <row r="903" spans="1:16" ht="12.75">
      <c r="A903" t="s">
        <v>229</v>
      </c>
      <c r="B903" t="s">
        <v>1962</v>
      </c>
      <c r="C903" t="s">
        <v>2348</v>
      </c>
      <c r="D903" t="s">
        <v>2349</v>
      </c>
      <c r="E903" t="s">
        <v>2350</v>
      </c>
      <c r="F903" t="s">
        <v>2350</v>
      </c>
      <c r="G903" t="s">
        <v>2351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635823.1</v>
      </c>
      <c r="N903" s="56">
        <v>0</v>
      </c>
      <c r="O903" s="56">
        <v>635823.1</v>
      </c>
      <c r="P903" s="1">
        <v>43</v>
      </c>
    </row>
    <row r="904" spans="1:16" ht="12.75">
      <c r="A904" t="s">
        <v>229</v>
      </c>
      <c r="B904" t="s">
        <v>1962</v>
      </c>
      <c r="C904" t="s">
        <v>2348</v>
      </c>
      <c r="D904" t="s">
        <v>2349</v>
      </c>
      <c r="E904" t="s">
        <v>2352</v>
      </c>
      <c r="F904" t="s">
        <v>2352</v>
      </c>
      <c r="G904" t="s">
        <v>2353</v>
      </c>
      <c r="H904" s="56">
        <v>0</v>
      </c>
      <c r="I904" s="56">
        <v>0</v>
      </c>
      <c r="J904" s="56">
        <v>0</v>
      </c>
      <c r="K904" s="56">
        <v>0</v>
      </c>
      <c r="L904" s="56">
        <v>0</v>
      </c>
      <c r="M904" s="56">
        <v>0</v>
      </c>
      <c r="N904" s="56">
        <v>0</v>
      </c>
      <c r="O904" s="56">
        <v>0</v>
      </c>
      <c r="P904" s="1">
        <v>43</v>
      </c>
    </row>
    <row r="905" spans="1:16" ht="12.75">
      <c r="A905" t="s">
        <v>229</v>
      </c>
      <c r="B905" t="s">
        <v>1962</v>
      </c>
      <c r="C905" t="s">
        <v>2348</v>
      </c>
      <c r="D905" t="s">
        <v>2349</v>
      </c>
      <c r="E905" t="s">
        <v>2354</v>
      </c>
      <c r="F905" t="s">
        <v>2354</v>
      </c>
      <c r="G905" t="s">
        <v>2355</v>
      </c>
      <c r="H905" s="56">
        <v>0</v>
      </c>
      <c r="I905" s="56">
        <v>0</v>
      </c>
      <c r="J905" s="56">
        <v>0</v>
      </c>
      <c r="K905" s="56">
        <v>0</v>
      </c>
      <c r="L905" s="56">
        <v>0</v>
      </c>
      <c r="M905" s="56">
        <v>0</v>
      </c>
      <c r="N905" s="56">
        <v>0</v>
      </c>
      <c r="O905" s="56">
        <v>0</v>
      </c>
      <c r="P905" s="1">
        <v>43</v>
      </c>
    </row>
    <row r="906" spans="1:16" ht="12.75">
      <c r="A906" t="s">
        <v>229</v>
      </c>
      <c r="B906" t="s">
        <v>1962</v>
      </c>
      <c r="C906" t="s">
        <v>2348</v>
      </c>
      <c r="D906" t="s">
        <v>2349</v>
      </c>
      <c r="E906" t="s">
        <v>2356</v>
      </c>
      <c r="F906" t="s">
        <v>2356</v>
      </c>
      <c r="G906" t="s">
        <v>2357</v>
      </c>
      <c r="H906" s="56">
        <v>0</v>
      </c>
      <c r="I906" s="56">
        <v>0</v>
      </c>
      <c r="J906" s="56">
        <v>0</v>
      </c>
      <c r="K906" s="56">
        <v>0</v>
      </c>
      <c r="L906" s="56">
        <v>0</v>
      </c>
      <c r="M906" s="56">
        <v>13527224.08</v>
      </c>
      <c r="N906" s="56">
        <v>0</v>
      </c>
      <c r="O906" s="56">
        <v>13527224.08</v>
      </c>
      <c r="P906" s="1">
        <v>43</v>
      </c>
    </row>
    <row r="907" spans="1:16" ht="12.75">
      <c r="A907" t="s">
        <v>229</v>
      </c>
      <c r="B907" t="s">
        <v>1962</v>
      </c>
      <c r="C907" t="s">
        <v>2348</v>
      </c>
      <c r="D907" t="s">
        <v>2349</v>
      </c>
      <c r="E907" t="s">
        <v>2358</v>
      </c>
      <c r="F907" t="s">
        <v>2358</v>
      </c>
      <c r="G907" t="s">
        <v>2359</v>
      </c>
      <c r="H907" s="56">
        <v>0</v>
      </c>
      <c r="I907" s="56">
        <v>0</v>
      </c>
      <c r="J907" s="56">
        <v>0</v>
      </c>
      <c r="K907" s="56">
        <v>0</v>
      </c>
      <c r="L907" s="56">
        <v>0</v>
      </c>
      <c r="M907" s="56">
        <v>0</v>
      </c>
      <c r="N907" s="56">
        <v>0</v>
      </c>
      <c r="O907" s="56">
        <v>0</v>
      </c>
      <c r="P907" s="1">
        <v>43</v>
      </c>
    </row>
    <row r="908" spans="1:16" ht="12.75">
      <c r="A908" t="s">
        <v>229</v>
      </c>
      <c r="B908" t="s">
        <v>1962</v>
      </c>
      <c r="C908" t="s">
        <v>2348</v>
      </c>
      <c r="D908" t="s">
        <v>2349</v>
      </c>
      <c r="E908" t="s">
        <v>2360</v>
      </c>
      <c r="F908" t="s">
        <v>2360</v>
      </c>
      <c r="G908" t="s">
        <v>2361</v>
      </c>
      <c r="H908" s="56">
        <v>0</v>
      </c>
      <c r="I908" s="56">
        <v>0</v>
      </c>
      <c r="J908" s="56">
        <v>0</v>
      </c>
      <c r="K908" s="56">
        <v>0</v>
      </c>
      <c r="L908" s="56">
        <v>0</v>
      </c>
      <c r="M908" s="56">
        <v>0</v>
      </c>
      <c r="N908" s="56">
        <v>0</v>
      </c>
      <c r="O908" s="56">
        <v>0</v>
      </c>
      <c r="P908" s="1">
        <v>43</v>
      </c>
    </row>
    <row r="909" spans="1:16" ht="12.75">
      <c r="A909" t="s">
        <v>229</v>
      </c>
      <c r="B909" t="s">
        <v>1962</v>
      </c>
      <c r="C909" t="s">
        <v>2348</v>
      </c>
      <c r="D909" t="s">
        <v>2362</v>
      </c>
      <c r="E909" t="s">
        <v>2363</v>
      </c>
      <c r="F909" t="s">
        <v>2363</v>
      </c>
      <c r="G909" t="s">
        <v>2364</v>
      </c>
      <c r="H909" s="56">
        <v>0</v>
      </c>
      <c r="I909" s="56">
        <v>0</v>
      </c>
      <c r="J909" s="56">
        <v>0</v>
      </c>
      <c r="K909" s="56">
        <v>0</v>
      </c>
      <c r="L909" s="56">
        <v>0</v>
      </c>
      <c r="M909" s="56">
        <v>0</v>
      </c>
      <c r="N909" s="56">
        <v>0</v>
      </c>
      <c r="O909" s="56">
        <v>0</v>
      </c>
      <c r="P909" s="1">
        <v>43</v>
      </c>
    </row>
    <row r="910" spans="1:16" ht="12.75">
      <c r="A910" t="s">
        <v>229</v>
      </c>
      <c r="B910" t="s">
        <v>1962</v>
      </c>
      <c r="C910" t="s">
        <v>2348</v>
      </c>
      <c r="D910" t="s">
        <v>2362</v>
      </c>
      <c r="E910" t="s">
        <v>2365</v>
      </c>
      <c r="F910" t="s">
        <v>2365</v>
      </c>
      <c r="G910" t="s">
        <v>2366</v>
      </c>
      <c r="H910" s="56">
        <v>0</v>
      </c>
      <c r="I910" s="56">
        <v>0</v>
      </c>
      <c r="J910" s="56">
        <v>0</v>
      </c>
      <c r="K910" s="56">
        <v>0</v>
      </c>
      <c r="L910" s="56">
        <v>0</v>
      </c>
      <c r="M910" s="56">
        <v>8863692.28</v>
      </c>
      <c r="N910" s="56">
        <v>0</v>
      </c>
      <c r="O910" s="56">
        <v>8863692.28</v>
      </c>
      <c r="P910" s="1">
        <v>43</v>
      </c>
    </row>
    <row r="911" spans="1:16" ht="12.75">
      <c r="A911" t="s">
        <v>229</v>
      </c>
      <c r="B911" t="s">
        <v>1962</v>
      </c>
      <c r="C911" t="s">
        <v>2348</v>
      </c>
      <c r="D911" t="s">
        <v>2362</v>
      </c>
      <c r="E911" t="s">
        <v>2367</v>
      </c>
      <c r="F911" t="s">
        <v>2367</v>
      </c>
      <c r="G911" t="s">
        <v>2368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46434032.64</v>
      </c>
      <c r="N911" s="56">
        <v>0</v>
      </c>
      <c r="O911" s="56">
        <v>46434032.64</v>
      </c>
      <c r="P911" s="1">
        <v>43</v>
      </c>
    </row>
    <row r="912" spans="1:16" ht="12.75">
      <c r="A912" t="s">
        <v>229</v>
      </c>
      <c r="B912" t="s">
        <v>1962</v>
      </c>
      <c r="C912" t="s">
        <v>2348</v>
      </c>
      <c r="D912" t="s">
        <v>2362</v>
      </c>
      <c r="E912" t="s">
        <v>2369</v>
      </c>
      <c r="F912" t="s">
        <v>2369</v>
      </c>
      <c r="G912" t="s">
        <v>2370</v>
      </c>
      <c r="H912" s="56">
        <v>0</v>
      </c>
      <c r="I912" s="56">
        <v>0</v>
      </c>
      <c r="J912" s="56">
        <v>0</v>
      </c>
      <c r="K912" s="56">
        <v>0</v>
      </c>
      <c r="L912" s="56">
        <v>0</v>
      </c>
      <c r="M912" s="56">
        <v>0</v>
      </c>
      <c r="N912" s="56">
        <v>0</v>
      </c>
      <c r="O912" s="56">
        <v>0</v>
      </c>
      <c r="P912" s="1">
        <v>43</v>
      </c>
    </row>
    <row r="913" spans="1:16" ht="12.75">
      <c r="A913" t="s">
        <v>229</v>
      </c>
      <c r="B913" t="s">
        <v>1962</v>
      </c>
      <c r="C913" t="s">
        <v>2348</v>
      </c>
      <c r="D913" t="s">
        <v>2362</v>
      </c>
      <c r="E913" t="s">
        <v>2371</v>
      </c>
      <c r="F913" t="s">
        <v>2371</v>
      </c>
      <c r="G913" t="s">
        <v>2372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6">
        <v>1069358.67</v>
      </c>
      <c r="N913" s="56">
        <v>0</v>
      </c>
      <c r="O913" s="56">
        <v>1069358.67</v>
      </c>
      <c r="P913" s="1">
        <v>43</v>
      </c>
    </row>
    <row r="914" spans="1:16" ht="12.75">
      <c r="A914" t="s">
        <v>229</v>
      </c>
      <c r="B914" t="s">
        <v>1962</v>
      </c>
      <c r="C914" t="s">
        <v>2348</v>
      </c>
      <c r="D914" t="s">
        <v>2362</v>
      </c>
      <c r="E914" t="s">
        <v>2373</v>
      </c>
      <c r="F914" t="s">
        <v>2373</v>
      </c>
      <c r="G914" t="s">
        <v>2374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2617026.73</v>
      </c>
      <c r="N914" s="56">
        <v>0</v>
      </c>
      <c r="O914" s="56">
        <v>2617026.73</v>
      </c>
      <c r="P914" s="1">
        <v>43</v>
      </c>
    </row>
    <row r="915" spans="1:16" ht="12.75">
      <c r="A915" t="s">
        <v>229</v>
      </c>
      <c r="B915" t="s">
        <v>1962</v>
      </c>
      <c r="C915" t="s">
        <v>2348</v>
      </c>
      <c r="D915" t="s">
        <v>2362</v>
      </c>
      <c r="E915" t="s">
        <v>2375</v>
      </c>
      <c r="F915" t="s">
        <v>2375</v>
      </c>
      <c r="G915" t="s">
        <v>2376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871276.88</v>
      </c>
      <c r="N915" s="56">
        <v>0</v>
      </c>
      <c r="O915" s="56">
        <v>871276.88</v>
      </c>
      <c r="P915" s="1">
        <v>43</v>
      </c>
    </row>
    <row r="916" spans="1:16" ht="12.75">
      <c r="A916" t="s">
        <v>229</v>
      </c>
      <c r="B916" t="s">
        <v>1962</v>
      </c>
      <c r="C916" t="s">
        <v>2348</v>
      </c>
      <c r="D916" t="s">
        <v>2362</v>
      </c>
      <c r="E916" t="s">
        <v>2377</v>
      </c>
      <c r="F916" t="s">
        <v>2377</v>
      </c>
      <c r="G916" t="s">
        <v>2378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273376.41</v>
      </c>
      <c r="N916" s="56">
        <v>0</v>
      </c>
      <c r="O916" s="56">
        <v>273376.41</v>
      </c>
      <c r="P916" s="1">
        <v>43</v>
      </c>
    </row>
    <row r="917" spans="1:16" ht="12.75">
      <c r="A917" t="s">
        <v>229</v>
      </c>
      <c r="B917" t="s">
        <v>1962</v>
      </c>
      <c r="C917" t="s">
        <v>2348</v>
      </c>
      <c r="D917" t="s">
        <v>2362</v>
      </c>
      <c r="E917" t="s">
        <v>2379</v>
      </c>
      <c r="F917" t="s">
        <v>2379</v>
      </c>
      <c r="G917" t="s">
        <v>2380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1230369.12</v>
      </c>
      <c r="N917" s="56">
        <v>0</v>
      </c>
      <c r="O917" s="56">
        <v>1230369.12</v>
      </c>
      <c r="P917" s="1">
        <v>43</v>
      </c>
    </row>
    <row r="918" spans="1:16" ht="12.75">
      <c r="A918" t="s">
        <v>229</v>
      </c>
      <c r="B918" t="s">
        <v>1962</v>
      </c>
      <c r="C918" t="s">
        <v>2348</v>
      </c>
      <c r="D918" t="s">
        <v>2362</v>
      </c>
      <c r="E918" t="s">
        <v>2381</v>
      </c>
      <c r="F918" t="s">
        <v>2381</v>
      </c>
      <c r="G918" t="s">
        <v>2382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326021.9</v>
      </c>
      <c r="N918" s="56">
        <v>0</v>
      </c>
      <c r="O918" s="56">
        <v>326021.9</v>
      </c>
      <c r="P918" s="1">
        <v>43</v>
      </c>
    </row>
    <row r="919" spans="1:16" ht="12.75">
      <c r="A919" t="s">
        <v>229</v>
      </c>
      <c r="B919" t="s">
        <v>1962</v>
      </c>
      <c r="C919" t="s">
        <v>2348</v>
      </c>
      <c r="D919" t="s">
        <v>2383</v>
      </c>
      <c r="E919" t="s">
        <v>2384</v>
      </c>
      <c r="F919" t="s">
        <v>2384</v>
      </c>
      <c r="G919" t="s">
        <v>2385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0</v>
      </c>
      <c r="N919" s="56">
        <v>0</v>
      </c>
      <c r="O919" s="56">
        <v>0</v>
      </c>
      <c r="P919" s="1">
        <v>43</v>
      </c>
    </row>
    <row r="920" spans="1:16" ht="12.75">
      <c r="A920" t="s">
        <v>229</v>
      </c>
      <c r="B920" t="s">
        <v>1962</v>
      </c>
      <c r="C920" t="s">
        <v>2348</v>
      </c>
      <c r="D920" t="s">
        <v>2383</v>
      </c>
      <c r="E920" t="s">
        <v>2386</v>
      </c>
      <c r="F920" t="s">
        <v>2386</v>
      </c>
      <c r="G920" t="s">
        <v>2387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1">
        <v>43</v>
      </c>
    </row>
    <row r="921" spans="1:16" ht="12.75">
      <c r="A921" t="s">
        <v>229</v>
      </c>
      <c r="B921" t="s">
        <v>1962</v>
      </c>
      <c r="C921" t="s">
        <v>2388</v>
      </c>
      <c r="D921" t="s">
        <v>2389</v>
      </c>
      <c r="E921" t="s">
        <v>2390</v>
      </c>
      <c r="F921" t="s">
        <v>2390</v>
      </c>
      <c r="G921" t="s">
        <v>2391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0</v>
      </c>
      <c r="N921" s="56">
        <v>0</v>
      </c>
      <c r="O921" s="56">
        <v>0</v>
      </c>
      <c r="P921" s="1">
        <v>43</v>
      </c>
    </row>
    <row r="922" spans="1:16" ht="12.75">
      <c r="A922" t="s">
        <v>229</v>
      </c>
      <c r="B922" t="s">
        <v>1962</v>
      </c>
      <c r="C922" t="s">
        <v>2388</v>
      </c>
      <c r="D922" t="s">
        <v>2389</v>
      </c>
      <c r="E922" t="s">
        <v>2392</v>
      </c>
      <c r="F922" t="s">
        <v>2392</v>
      </c>
      <c r="G922" t="s">
        <v>2393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0</v>
      </c>
      <c r="N922" s="56">
        <v>0</v>
      </c>
      <c r="O922" s="56">
        <v>0</v>
      </c>
      <c r="P922" s="1">
        <v>43</v>
      </c>
    </row>
    <row r="923" spans="1:16" ht="12.75">
      <c r="A923" t="s">
        <v>229</v>
      </c>
      <c r="B923" t="s">
        <v>1962</v>
      </c>
      <c r="C923" t="s">
        <v>2388</v>
      </c>
      <c r="D923" t="s">
        <v>2389</v>
      </c>
      <c r="E923" t="s">
        <v>2394</v>
      </c>
      <c r="F923" t="s">
        <v>2394</v>
      </c>
      <c r="G923" t="s">
        <v>2395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0</v>
      </c>
      <c r="N923" s="56">
        <v>0</v>
      </c>
      <c r="O923" s="56">
        <v>0</v>
      </c>
      <c r="P923" s="1">
        <v>43</v>
      </c>
    </row>
    <row r="924" spans="1:16" ht="12.75">
      <c r="A924" t="s">
        <v>229</v>
      </c>
      <c r="B924" t="s">
        <v>1962</v>
      </c>
      <c r="C924" t="s">
        <v>2388</v>
      </c>
      <c r="D924" t="s">
        <v>2389</v>
      </c>
      <c r="E924" t="s">
        <v>2396</v>
      </c>
      <c r="F924" t="s">
        <v>2396</v>
      </c>
      <c r="G924" t="s">
        <v>2397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0</v>
      </c>
      <c r="N924" s="56">
        <v>0</v>
      </c>
      <c r="O924" s="56">
        <v>0</v>
      </c>
      <c r="P924" s="1">
        <v>43</v>
      </c>
    </row>
    <row r="925" spans="1:16" ht="12.75">
      <c r="A925" t="s">
        <v>229</v>
      </c>
      <c r="B925" t="s">
        <v>1962</v>
      </c>
      <c r="C925" t="s">
        <v>2388</v>
      </c>
      <c r="D925" t="s">
        <v>2398</v>
      </c>
      <c r="E925" t="s">
        <v>2399</v>
      </c>
      <c r="F925" t="s">
        <v>2399</v>
      </c>
      <c r="G925" t="s">
        <v>2400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0</v>
      </c>
      <c r="N925" s="56">
        <v>0</v>
      </c>
      <c r="O925" s="56">
        <v>0</v>
      </c>
      <c r="P925" s="1">
        <v>43</v>
      </c>
    </row>
    <row r="926" spans="1:16" ht="12.75">
      <c r="A926" t="s">
        <v>229</v>
      </c>
      <c r="B926" t="s">
        <v>1962</v>
      </c>
      <c r="C926" t="s">
        <v>2388</v>
      </c>
      <c r="D926" t="s">
        <v>2398</v>
      </c>
      <c r="E926" t="s">
        <v>2401</v>
      </c>
      <c r="F926" t="s">
        <v>2401</v>
      </c>
      <c r="G926" t="s">
        <v>2402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0</v>
      </c>
      <c r="N926" s="56">
        <v>0</v>
      </c>
      <c r="O926" s="56">
        <v>0</v>
      </c>
      <c r="P926" s="1">
        <v>43</v>
      </c>
    </row>
    <row r="927" spans="1:16" ht="12.75">
      <c r="A927" t="s">
        <v>229</v>
      </c>
      <c r="B927" t="s">
        <v>1962</v>
      </c>
      <c r="C927" t="s">
        <v>2388</v>
      </c>
      <c r="D927" t="s">
        <v>2398</v>
      </c>
      <c r="E927" t="s">
        <v>2403</v>
      </c>
      <c r="F927" t="s">
        <v>2403</v>
      </c>
      <c r="G927" t="s">
        <v>2404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1">
        <v>43</v>
      </c>
    </row>
    <row r="928" spans="1:16" ht="12.75">
      <c r="A928" t="s">
        <v>229</v>
      </c>
      <c r="B928" t="s">
        <v>1962</v>
      </c>
      <c r="C928" t="s">
        <v>2388</v>
      </c>
      <c r="D928" t="s">
        <v>2398</v>
      </c>
      <c r="E928" t="s">
        <v>2405</v>
      </c>
      <c r="F928" t="s">
        <v>2405</v>
      </c>
      <c r="G928" t="s">
        <v>2406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1">
        <v>43</v>
      </c>
    </row>
    <row r="929" spans="1:16" ht="12.75">
      <c r="A929" t="s">
        <v>229</v>
      </c>
      <c r="B929" t="s">
        <v>1962</v>
      </c>
      <c r="C929" t="s">
        <v>2388</v>
      </c>
      <c r="D929" t="s">
        <v>2398</v>
      </c>
      <c r="E929" t="s">
        <v>2407</v>
      </c>
      <c r="F929" t="s">
        <v>2407</v>
      </c>
      <c r="G929" t="s">
        <v>2408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0</v>
      </c>
      <c r="P929" s="1">
        <v>43</v>
      </c>
    </row>
    <row r="930" spans="1:16" ht="12.75">
      <c r="A930" t="s">
        <v>229</v>
      </c>
      <c r="B930" t="s">
        <v>1962</v>
      </c>
      <c r="C930" t="s">
        <v>2388</v>
      </c>
      <c r="D930" t="s">
        <v>2398</v>
      </c>
      <c r="E930" t="s">
        <v>2409</v>
      </c>
      <c r="F930" t="s">
        <v>2409</v>
      </c>
      <c r="G930" t="s">
        <v>2410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0</v>
      </c>
      <c r="N930" s="56">
        <v>0</v>
      </c>
      <c r="O930" s="56">
        <v>0</v>
      </c>
      <c r="P930" s="1">
        <v>43</v>
      </c>
    </row>
    <row r="931" spans="1:16" ht="12.75">
      <c r="A931" t="s">
        <v>229</v>
      </c>
      <c r="B931" t="s">
        <v>1962</v>
      </c>
      <c r="C931" t="s">
        <v>2388</v>
      </c>
      <c r="D931" t="s">
        <v>2398</v>
      </c>
      <c r="E931" t="s">
        <v>2411</v>
      </c>
      <c r="F931" t="s">
        <v>2411</v>
      </c>
      <c r="G931" t="s">
        <v>2412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1">
        <v>43</v>
      </c>
    </row>
    <row r="932" spans="1:16" ht="12.75">
      <c r="A932" t="s">
        <v>229</v>
      </c>
      <c r="B932" t="s">
        <v>1962</v>
      </c>
      <c r="C932" t="s">
        <v>2388</v>
      </c>
      <c r="D932" t="s">
        <v>2398</v>
      </c>
      <c r="E932" t="s">
        <v>2413</v>
      </c>
      <c r="F932" t="s">
        <v>2413</v>
      </c>
      <c r="G932" t="s">
        <v>2414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1">
        <v>43</v>
      </c>
    </row>
    <row r="933" spans="1:16" ht="12.75">
      <c r="A933" t="s">
        <v>229</v>
      </c>
      <c r="B933" t="s">
        <v>1962</v>
      </c>
      <c r="C933" t="s">
        <v>2388</v>
      </c>
      <c r="D933" t="s">
        <v>2398</v>
      </c>
      <c r="E933" t="s">
        <v>2415</v>
      </c>
      <c r="F933" t="s">
        <v>2415</v>
      </c>
      <c r="G933" t="s">
        <v>2416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1962</v>
      </c>
      <c r="C934" t="s">
        <v>2388</v>
      </c>
      <c r="D934" t="s">
        <v>2398</v>
      </c>
      <c r="E934" t="s">
        <v>2417</v>
      </c>
      <c r="F934" t="s">
        <v>2417</v>
      </c>
      <c r="G934" t="s">
        <v>2418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1962</v>
      </c>
      <c r="C935" t="s">
        <v>2388</v>
      </c>
      <c r="D935" t="s">
        <v>2419</v>
      </c>
      <c r="E935" t="s">
        <v>2420</v>
      </c>
      <c r="F935" t="s">
        <v>2420</v>
      </c>
      <c r="G935" t="s">
        <v>2421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1962</v>
      </c>
      <c r="C936" t="s">
        <v>2388</v>
      </c>
      <c r="D936" t="s">
        <v>2419</v>
      </c>
      <c r="E936" t="s">
        <v>2422</v>
      </c>
      <c r="F936" t="s">
        <v>2422</v>
      </c>
      <c r="G936" t="s">
        <v>2423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1962</v>
      </c>
      <c r="C937" t="s">
        <v>2388</v>
      </c>
      <c r="D937" t="s">
        <v>2424</v>
      </c>
      <c r="E937" t="s">
        <v>2425</v>
      </c>
      <c r="F937" t="s">
        <v>2425</v>
      </c>
      <c r="G937" t="s">
        <v>2426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0</v>
      </c>
      <c r="O937" s="56">
        <v>0</v>
      </c>
      <c r="P937" s="1">
        <v>43</v>
      </c>
    </row>
    <row r="938" spans="1:16" ht="12.75">
      <c r="A938" t="s">
        <v>229</v>
      </c>
      <c r="B938" t="s">
        <v>1962</v>
      </c>
      <c r="C938" t="s">
        <v>2388</v>
      </c>
      <c r="D938" t="s">
        <v>2424</v>
      </c>
      <c r="E938" t="s">
        <v>2427</v>
      </c>
      <c r="F938" t="s">
        <v>2427</v>
      </c>
      <c r="G938" t="s">
        <v>2428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1962</v>
      </c>
      <c r="C939" t="s">
        <v>2388</v>
      </c>
      <c r="D939" t="s">
        <v>2424</v>
      </c>
      <c r="E939" t="s">
        <v>2429</v>
      </c>
      <c r="F939" t="s">
        <v>2429</v>
      </c>
      <c r="G939" t="s">
        <v>2430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0</v>
      </c>
      <c r="N939" s="56">
        <v>0</v>
      </c>
      <c r="O939" s="56">
        <v>0</v>
      </c>
      <c r="P939" s="1">
        <v>43</v>
      </c>
    </row>
    <row r="940" spans="1:16" ht="12.75">
      <c r="A940" t="s">
        <v>229</v>
      </c>
      <c r="B940" t="s">
        <v>1962</v>
      </c>
      <c r="C940" t="s">
        <v>2388</v>
      </c>
      <c r="D940" t="s">
        <v>2424</v>
      </c>
      <c r="E940" t="s">
        <v>2431</v>
      </c>
      <c r="F940" t="s">
        <v>2431</v>
      </c>
      <c r="G940" t="s">
        <v>2432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1962</v>
      </c>
      <c r="C941" t="s">
        <v>2388</v>
      </c>
      <c r="D941" t="s">
        <v>2424</v>
      </c>
      <c r="E941" t="s">
        <v>2433</v>
      </c>
      <c r="F941" t="s">
        <v>2433</v>
      </c>
      <c r="G941" t="s">
        <v>2434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1962</v>
      </c>
      <c r="C942" t="s">
        <v>2388</v>
      </c>
      <c r="D942" t="s">
        <v>2424</v>
      </c>
      <c r="E942" t="s">
        <v>2435</v>
      </c>
      <c r="F942" t="s">
        <v>2435</v>
      </c>
      <c r="G942" t="s">
        <v>2436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1962</v>
      </c>
      <c r="C943" t="s">
        <v>2388</v>
      </c>
      <c r="D943" t="s">
        <v>2437</v>
      </c>
      <c r="E943" t="s">
        <v>2438</v>
      </c>
      <c r="F943" t="s">
        <v>2438</v>
      </c>
      <c r="G943" t="s">
        <v>2439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1962</v>
      </c>
      <c r="C944" t="s">
        <v>2388</v>
      </c>
      <c r="D944" t="s">
        <v>2437</v>
      </c>
      <c r="E944" t="s">
        <v>2440</v>
      </c>
      <c r="F944" t="s">
        <v>2440</v>
      </c>
      <c r="G944" t="s">
        <v>2441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0</v>
      </c>
      <c r="N944" s="56">
        <v>0</v>
      </c>
      <c r="O944" s="56">
        <v>0</v>
      </c>
      <c r="P944" s="1">
        <v>43</v>
      </c>
    </row>
    <row r="945" spans="1:16" ht="12.75">
      <c r="A945" t="s">
        <v>229</v>
      </c>
      <c r="B945" t="s">
        <v>1962</v>
      </c>
      <c r="C945" t="s">
        <v>2388</v>
      </c>
      <c r="D945" t="s">
        <v>2437</v>
      </c>
      <c r="E945" t="s">
        <v>2442</v>
      </c>
      <c r="F945" t="s">
        <v>2442</v>
      </c>
      <c r="G945" t="s">
        <v>2443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229</v>
      </c>
      <c r="B946" t="s">
        <v>1962</v>
      </c>
      <c r="C946" t="s">
        <v>2388</v>
      </c>
      <c r="D946" t="s">
        <v>2437</v>
      </c>
      <c r="E946" t="s">
        <v>2444</v>
      </c>
      <c r="F946" t="s">
        <v>2444</v>
      </c>
      <c r="G946" t="s">
        <v>2445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857085.28</v>
      </c>
      <c r="N946" s="56">
        <v>0</v>
      </c>
      <c r="O946" s="56">
        <v>857085.28</v>
      </c>
      <c r="P946" s="1">
        <v>43</v>
      </c>
    </row>
    <row r="947" spans="1:16" ht="12.75">
      <c r="A947" t="s">
        <v>229</v>
      </c>
      <c r="B947" t="s">
        <v>1962</v>
      </c>
      <c r="C947" t="s">
        <v>2388</v>
      </c>
      <c r="D947" t="s">
        <v>2437</v>
      </c>
      <c r="E947" t="s">
        <v>2446</v>
      </c>
      <c r="F947" t="s">
        <v>2446</v>
      </c>
      <c r="G947" t="s">
        <v>2447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229</v>
      </c>
      <c r="B948" t="s">
        <v>1962</v>
      </c>
      <c r="C948" t="s">
        <v>2388</v>
      </c>
      <c r="D948" t="s">
        <v>2437</v>
      </c>
      <c r="E948" t="s">
        <v>2448</v>
      </c>
      <c r="F948" t="s">
        <v>2448</v>
      </c>
      <c r="G948" t="s">
        <v>2449</v>
      </c>
      <c r="H948" s="56">
        <v>0</v>
      </c>
      <c r="I948" s="56">
        <v>0</v>
      </c>
      <c r="J948" s="56">
        <v>0</v>
      </c>
      <c r="K948" s="56">
        <v>0</v>
      </c>
      <c r="L948" s="56">
        <v>0</v>
      </c>
      <c r="M948" s="56">
        <v>0</v>
      </c>
      <c r="N948" s="56">
        <v>0</v>
      </c>
      <c r="O948" s="56">
        <v>0</v>
      </c>
      <c r="P948" s="1">
        <v>43</v>
      </c>
    </row>
    <row r="949" spans="1:16" ht="12.75">
      <c r="A949" t="s">
        <v>229</v>
      </c>
      <c r="B949" t="s">
        <v>1962</v>
      </c>
      <c r="C949" t="s">
        <v>2388</v>
      </c>
      <c r="D949" t="s">
        <v>2437</v>
      </c>
      <c r="E949" t="s">
        <v>2450</v>
      </c>
      <c r="F949" t="s">
        <v>2450</v>
      </c>
      <c r="G949" t="s">
        <v>2451</v>
      </c>
      <c r="H949" s="56">
        <v>0</v>
      </c>
      <c r="I949" s="56">
        <v>0</v>
      </c>
      <c r="J949" s="56">
        <v>0</v>
      </c>
      <c r="K949" s="56">
        <v>0</v>
      </c>
      <c r="L949" s="56">
        <v>0</v>
      </c>
      <c r="M949" s="56">
        <v>0</v>
      </c>
      <c r="N949" s="56">
        <v>0</v>
      </c>
      <c r="O949" s="56">
        <v>0</v>
      </c>
      <c r="P949" s="1">
        <v>43</v>
      </c>
    </row>
    <row r="950" spans="1:16" ht="12.75">
      <c r="A950" t="s">
        <v>229</v>
      </c>
      <c r="B950" t="s">
        <v>1962</v>
      </c>
      <c r="C950" t="s">
        <v>2388</v>
      </c>
      <c r="D950" t="s">
        <v>2452</v>
      </c>
      <c r="E950" t="s">
        <v>2453</v>
      </c>
      <c r="F950" t="s">
        <v>2453</v>
      </c>
      <c r="G950" t="s">
        <v>2454</v>
      </c>
      <c r="H950" s="56">
        <v>0</v>
      </c>
      <c r="I950" s="56">
        <v>0</v>
      </c>
      <c r="J950" s="56">
        <v>0</v>
      </c>
      <c r="K950" s="56">
        <v>0</v>
      </c>
      <c r="L950" s="56">
        <v>0</v>
      </c>
      <c r="M950" s="56">
        <v>0</v>
      </c>
      <c r="N950" s="56">
        <v>0</v>
      </c>
      <c r="O950" s="56">
        <v>0</v>
      </c>
      <c r="P950" s="1">
        <v>43</v>
      </c>
    </row>
    <row r="951" spans="1:16" ht="12.75">
      <c r="A951" t="s">
        <v>229</v>
      </c>
      <c r="B951" t="s">
        <v>1962</v>
      </c>
      <c r="C951" t="s">
        <v>2388</v>
      </c>
      <c r="D951" t="s">
        <v>2452</v>
      </c>
      <c r="E951" t="s">
        <v>2455</v>
      </c>
      <c r="F951" t="s">
        <v>2456</v>
      </c>
      <c r="G951" t="s">
        <v>2457</v>
      </c>
      <c r="H951" s="56">
        <v>0</v>
      </c>
      <c r="I951" s="56">
        <v>0</v>
      </c>
      <c r="J951" s="56">
        <v>0</v>
      </c>
      <c r="K951" s="56">
        <v>0</v>
      </c>
      <c r="L951" s="56">
        <v>0</v>
      </c>
      <c r="M951" s="56">
        <v>960157405.24</v>
      </c>
      <c r="N951" s="56">
        <v>0</v>
      </c>
      <c r="O951" s="56">
        <v>960157405.24</v>
      </c>
      <c r="P951" s="1">
        <v>43</v>
      </c>
    </row>
    <row r="952" spans="1:16" ht="12.75">
      <c r="A952" t="s">
        <v>229</v>
      </c>
      <c r="B952" t="s">
        <v>1962</v>
      </c>
      <c r="C952" t="s">
        <v>2388</v>
      </c>
      <c r="D952" t="s">
        <v>2452</v>
      </c>
      <c r="E952" t="s">
        <v>2455</v>
      </c>
      <c r="F952" t="s">
        <v>2458</v>
      </c>
      <c r="G952" t="s">
        <v>2459</v>
      </c>
      <c r="H952" s="56">
        <v>0</v>
      </c>
      <c r="I952" s="56">
        <v>0</v>
      </c>
      <c r="J952" s="56">
        <v>0</v>
      </c>
      <c r="K952" s="56">
        <v>0</v>
      </c>
      <c r="L952" s="56">
        <v>0</v>
      </c>
      <c r="M952" s="56">
        <v>0</v>
      </c>
      <c r="N952" s="56">
        <v>0</v>
      </c>
      <c r="O952" s="56">
        <v>0</v>
      </c>
      <c r="P952" s="1">
        <v>43</v>
      </c>
    </row>
    <row r="953" spans="1:16" ht="12.75">
      <c r="A953" t="s">
        <v>235</v>
      </c>
      <c r="B953" t="s">
        <v>2460</v>
      </c>
      <c r="C953" t="s">
        <v>2461</v>
      </c>
      <c r="D953" t="s">
        <v>2462</v>
      </c>
      <c r="E953" t="s">
        <v>2463</v>
      </c>
      <c r="F953" t="s">
        <v>2463</v>
      </c>
      <c r="G953" t="s">
        <v>2464</v>
      </c>
      <c r="H953" s="56">
        <v>0</v>
      </c>
      <c r="I953" s="56">
        <v>0</v>
      </c>
      <c r="J953" s="56">
        <v>0</v>
      </c>
      <c r="K953" s="56">
        <v>0</v>
      </c>
      <c r="L953" s="56">
        <v>0</v>
      </c>
      <c r="M953" s="56">
        <v>0</v>
      </c>
      <c r="N953" s="56">
        <v>0</v>
      </c>
      <c r="O953" s="56">
        <v>0</v>
      </c>
      <c r="P953" s="1">
        <v>43</v>
      </c>
    </row>
    <row r="954" spans="1:16" ht="12.75">
      <c r="A954" t="s">
        <v>235</v>
      </c>
      <c r="B954" t="s">
        <v>2460</v>
      </c>
      <c r="C954" t="s">
        <v>2461</v>
      </c>
      <c r="D954" t="s">
        <v>2462</v>
      </c>
      <c r="E954" t="s">
        <v>2465</v>
      </c>
      <c r="F954" t="s">
        <v>2465</v>
      </c>
      <c r="G954" t="s">
        <v>2466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0</v>
      </c>
      <c r="N954" s="56">
        <v>0</v>
      </c>
      <c r="O954" s="56">
        <v>0</v>
      </c>
      <c r="P954" s="1">
        <v>43</v>
      </c>
    </row>
    <row r="955" spans="1:16" ht="12.75">
      <c r="A955" t="s">
        <v>235</v>
      </c>
      <c r="B955" t="s">
        <v>2460</v>
      </c>
      <c r="C955" t="s">
        <v>2461</v>
      </c>
      <c r="D955" t="s">
        <v>2462</v>
      </c>
      <c r="E955" t="s">
        <v>2467</v>
      </c>
      <c r="F955" t="s">
        <v>2467</v>
      </c>
      <c r="G955" t="s">
        <v>2468</v>
      </c>
      <c r="H955" s="56">
        <v>0</v>
      </c>
      <c r="I955" s="56">
        <v>987.96</v>
      </c>
      <c r="J955" s="56">
        <v>7209.53</v>
      </c>
      <c r="K955" s="56">
        <v>-6221.57</v>
      </c>
      <c r="L955" s="56">
        <v>0</v>
      </c>
      <c r="M955" s="56">
        <v>1509.27</v>
      </c>
      <c r="N955" s="56">
        <v>31282.07</v>
      </c>
      <c r="O955" s="56">
        <v>-29772.8</v>
      </c>
      <c r="P955" s="1">
        <v>43</v>
      </c>
    </row>
    <row r="956" spans="1:16" ht="12.75">
      <c r="A956" t="s">
        <v>235</v>
      </c>
      <c r="B956" t="s">
        <v>2460</v>
      </c>
      <c r="C956" t="s">
        <v>2469</v>
      </c>
      <c r="D956" t="s">
        <v>2470</v>
      </c>
      <c r="E956" t="s">
        <v>2471</v>
      </c>
      <c r="F956" t="s">
        <v>2471</v>
      </c>
      <c r="G956" t="s">
        <v>2472</v>
      </c>
      <c r="H956" s="56">
        <v>0</v>
      </c>
      <c r="I956" s="56">
        <v>16602147.27</v>
      </c>
      <c r="J956" s="56">
        <v>452573716.51</v>
      </c>
      <c r="K956" s="56">
        <v>-435971569.24</v>
      </c>
      <c r="L956" s="56">
        <v>0</v>
      </c>
      <c r="M956" s="56">
        <v>291433840.22</v>
      </c>
      <c r="N956" s="56">
        <v>2053867558.75</v>
      </c>
      <c r="O956" s="56">
        <v>-1762433718.53</v>
      </c>
      <c r="P956" s="1">
        <v>43</v>
      </c>
    </row>
    <row r="957" spans="1:16" ht="12.75">
      <c r="A957" t="s">
        <v>235</v>
      </c>
      <c r="B957" t="s">
        <v>2460</v>
      </c>
      <c r="C957" t="s">
        <v>2469</v>
      </c>
      <c r="D957" t="s">
        <v>2473</v>
      </c>
      <c r="E957" t="s">
        <v>2474</v>
      </c>
      <c r="F957" t="s">
        <v>2474</v>
      </c>
      <c r="G957" t="s">
        <v>2475</v>
      </c>
      <c r="H957" s="56">
        <v>0</v>
      </c>
      <c r="I957" s="56">
        <v>1223305.97</v>
      </c>
      <c r="J957" s="56">
        <v>29069223.47</v>
      </c>
      <c r="K957" s="56">
        <v>-27845917.5</v>
      </c>
      <c r="L957" s="56">
        <v>0</v>
      </c>
      <c r="M957" s="56">
        <v>117470794.17</v>
      </c>
      <c r="N957" s="56">
        <v>444261516.02</v>
      </c>
      <c r="O957" s="56">
        <v>-326790721.85</v>
      </c>
      <c r="P957" s="1">
        <v>43</v>
      </c>
    </row>
    <row r="958" spans="1:16" ht="12.75">
      <c r="A958" t="s">
        <v>235</v>
      </c>
      <c r="B958" t="s">
        <v>2460</v>
      </c>
      <c r="C958" t="s">
        <v>2469</v>
      </c>
      <c r="D958" t="s">
        <v>2476</v>
      </c>
      <c r="E958" t="s">
        <v>2477</v>
      </c>
      <c r="F958" t="s">
        <v>2477</v>
      </c>
      <c r="G958" t="s">
        <v>2478</v>
      </c>
      <c r="H958" s="56">
        <v>0</v>
      </c>
      <c r="I958" s="56">
        <v>18621.95</v>
      </c>
      <c r="J958" s="56">
        <v>7828910.92</v>
      </c>
      <c r="K958" s="56">
        <v>-7810288.97</v>
      </c>
      <c r="L958" s="56">
        <v>0</v>
      </c>
      <c r="M958" s="56">
        <v>593065.2</v>
      </c>
      <c r="N958" s="56">
        <v>55802677.97</v>
      </c>
      <c r="O958" s="56">
        <v>-55209612.77</v>
      </c>
      <c r="P958" s="1">
        <v>43</v>
      </c>
    </row>
    <row r="959" spans="1:16" ht="12.75">
      <c r="A959" t="s">
        <v>235</v>
      </c>
      <c r="B959" t="s">
        <v>2460</v>
      </c>
      <c r="C959" t="s">
        <v>2469</v>
      </c>
      <c r="D959" t="s">
        <v>2479</v>
      </c>
      <c r="E959" t="s">
        <v>2480</v>
      </c>
      <c r="F959" t="s">
        <v>2480</v>
      </c>
      <c r="G959" t="s">
        <v>2481</v>
      </c>
      <c r="H959" s="56">
        <v>0</v>
      </c>
      <c r="I959" s="56">
        <v>44239.77</v>
      </c>
      <c r="J959" s="56">
        <v>1828913.28</v>
      </c>
      <c r="K959" s="56">
        <v>-1784673.51</v>
      </c>
      <c r="L959" s="56">
        <v>0</v>
      </c>
      <c r="M959" s="56">
        <v>194056.36</v>
      </c>
      <c r="N959" s="56">
        <v>79404958.48</v>
      </c>
      <c r="O959" s="56">
        <v>-79210902.12</v>
      </c>
      <c r="P959" s="1">
        <v>43</v>
      </c>
    </row>
    <row r="960" spans="1:16" ht="12.75">
      <c r="A960" t="s">
        <v>235</v>
      </c>
      <c r="B960" t="s">
        <v>2460</v>
      </c>
      <c r="C960" t="s">
        <v>2469</v>
      </c>
      <c r="D960" t="s">
        <v>2479</v>
      </c>
      <c r="E960" t="s">
        <v>2482</v>
      </c>
      <c r="F960" t="s">
        <v>2482</v>
      </c>
      <c r="G960" t="s">
        <v>2483</v>
      </c>
      <c r="H960" s="56">
        <v>0</v>
      </c>
      <c r="I960" s="56">
        <v>158192.87</v>
      </c>
      <c r="J960" s="56">
        <v>3697776.75</v>
      </c>
      <c r="K960" s="56">
        <v>-3539583.88</v>
      </c>
      <c r="L960" s="56">
        <v>0</v>
      </c>
      <c r="M960" s="56">
        <v>525746.14</v>
      </c>
      <c r="N960" s="56">
        <v>16677636.15</v>
      </c>
      <c r="O960" s="56">
        <v>-16151890.01</v>
      </c>
      <c r="P960" s="1">
        <v>43</v>
      </c>
    </row>
    <row r="961" spans="1:16" ht="12.75">
      <c r="A961" t="s">
        <v>235</v>
      </c>
      <c r="B961" t="s">
        <v>2460</v>
      </c>
      <c r="C961" t="s">
        <v>2469</v>
      </c>
      <c r="D961" t="s">
        <v>2479</v>
      </c>
      <c r="E961" t="s">
        <v>2484</v>
      </c>
      <c r="F961" t="s">
        <v>2484</v>
      </c>
      <c r="G961" t="s">
        <v>2485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235</v>
      </c>
      <c r="B962" t="s">
        <v>2460</v>
      </c>
      <c r="C962" t="s">
        <v>2469</v>
      </c>
      <c r="D962" t="s">
        <v>2479</v>
      </c>
      <c r="E962" t="s">
        <v>2486</v>
      </c>
      <c r="F962" t="s">
        <v>2486</v>
      </c>
      <c r="G962" t="s">
        <v>2487</v>
      </c>
      <c r="H962" s="56">
        <v>0</v>
      </c>
      <c r="I962" s="56">
        <v>13084.21</v>
      </c>
      <c r="J962" s="56">
        <v>194998.09</v>
      </c>
      <c r="K962" s="56">
        <v>-181913.88</v>
      </c>
      <c r="L962" s="56">
        <v>0</v>
      </c>
      <c r="M962" s="56">
        <v>41379.95</v>
      </c>
      <c r="N962" s="56">
        <v>11494218.92</v>
      </c>
      <c r="O962" s="56">
        <v>-11452838.97</v>
      </c>
      <c r="P962" s="1">
        <v>43</v>
      </c>
    </row>
    <row r="963" spans="1:16" ht="12.75">
      <c r="A963" t="s">
        <v>235</v>
      </c>
      <c r="B963" t="s">
        <v>2460</v>
      </c>
      <c r="C963" t="s">
        <v>2469</v>
      </c>
      <c r="D963" t="s">
        <v>2479</v>
      </c>
      <c r="E963" t="s">
        <v>2488</v>
      </c>
      <c r="F963" t="s">
        <v>2488</v>
      </c>
      <c r="G963" t="s">
        <v>2489</v>
      </c>
      <c r="H963" s="56">
        <v>0</v>
      </c>
      <c r="I963" s="56">
        <v>0</v>
      </c>
      <c r="J963" s="56">
        <v>0</v>
      </c>
      <c r="K963" s="56">
        <v>0</v>
      </c>
      <c r="L963" s="56">
        <v>0</v>
      </c>
      <c r="M963" s="56">
        <v>0</v>
      </c>
      <c r="N963" s="56">
        <v>7657647.46</v>
      </c>
      <c r="O963" s="56">
        <v>-7657647.46</v>
      </c>
      <c r="P963" s="1">
        <v>43</v>
      </c>
    </row>
    <row r="964" spans="1:16" ht="12.75">
      <c r="A964" t="s">
        <v>235</v>
      </c>
      <c r="B964" t="s">
        <v>2460</v>
      </c>
      <c r="C964" t="s">
        <v>2490</v>
      </c>
      <c r="D964" t="s">
        <v>2491</v>
      </c>
      <c r="E964" t="s">
        <v>2492</v>
      </c>
      <c r="F964" t="s">
        <v>2492</v>
      </c>
      <c r="G964" t="s">
        <v>2493</v>
      </c>
      <c r="H964" s="56">
        <v>0</v>
      </c>
      <c r="I964" s="56">
        <v>29583.57</v>
      </c>
      <c r="J964" s="56">
        <v>14583485.35</v>
      </c>
      <c r="K964" s="56">
        <v>-14553901.78</v>
      </c>
      <c r="L964" s="56">
        <v>0</v>
      </c>
      <c r="M964" s="56">
        <v>312462.44</v>
      </c>
      <c r="N964" s="56">
        <v>60108343.69</v>
      </c>
      <c r="O964" s="56">
        <v>-59795881.25</v>
      </c>
      <c r="P964" s="1">
        <v>43</v>
      </c>
    </row>
    <row r="965" spans="1:16" ht="12.75">
      <c r="A965" t="s">
        <v>235</v>
      </c>
      <c r="B965" t="s">
        <v>2460</v>
      </c>
      <c r="C965" t="s">
        <v>2490</v>
      </c>
      <c r="D965" t="s">
        <v>2491</v>
      </c>
      <c r="E965" t="s">
        <v>2494</v>
      </c>
      <c r="F965" t="s">
        <v>2494</v>
      </c>
      <c r="G965" t="s">
        <v>2495</v>
      </c>
      <c r="H965" s="56">
        <v>0</v>
      </c>
      <c r="I965" s="56">
        <v>12181.81</v>
      </c>
      <c r="J965" s="56">
        <v>4786783.75</v>
      </c>
      <c r="K965" s="56">
        <v>-4774601.94</v>
      </c>
      <c r="L965" s="56">
        <v>0</v>
      </c>
      <c r="M965" s="56">
        <v>248064.78</v>
      </c>
      <c r="N965" s="56">
        <v>17525671.07</v>
      </c>
      <c r="O965" s="56">
        <v>-17277606.29</v>
      </c>
      <c r="P965" s="1">
        <v>43</v>
      </c>
    </row>
    <row r="966" spans="1:16" ht="12.75">
      <c r="A966" t="s">
        <v>235</v>
      </c>
      <c r="B966" t="s">
        <v>2460</v>
      </c>
      <c r="C966" t="s">
        <v>2490</v>
      </c>
      <c r="D966" t="s">
        <v>2496</v>
      </c>
      <c r="E966" t="s">
        <v>2497</v>
      </c>
      <c r="F966" t="s">
        <v>2497</v>
      </c>
      <c r="G966" t="s">
        <v>2498</v>
      </c>
      <c r="H966" s="56">
        <v>0</v>
      </c>
      <c r="I966" s="56">
        <v>146093236.74</v>
      </c>
      <c r="J966" s="56">
        <v>386428745.11</v>
      </c>
      <c r="K966" s="56">
        <v>-240335508.37</v>
      </c>
      <c r="L966" s="56">
        <v>0</v>
      </c>
      <c r="M966" s="56">
        <v>706397887.36</v>
      </c>
      <c r="N966" s="56">
        <v>2650928364.26</v>
      </c>
      <c r="O966" s="56">
        <v>-1944530476.9</v>
      </c>
      <c r="P966" s="1">
        <v>43</v>
      </c>
    </row>
    <row r="967" spans="1:16" ht="12.75">
      <c r="A967" t="s">
        <v>235</v>
      </c>
      <c r="B967" t="s">
        <v>2460</v>
      </c>
      <c r="C967" t="s">
        <v>2490</v>
      </c>
      <c r="D967" t="s">
        <v>2496</v>
      </c>
      <c r="E967" t="s">
        <v>2499</v>
      </c>
      <c r="F967" t="s">
        <v>2499</v>
      </c>
      <c r="G967" t="s">
        <v>2500</v>
      </c>
      <c r="H967" s="56">
        <v>0</v>
      </c>
      <c r="I967" s="56">
        <v>0</v>
      </c>
      <c r="J967" s="56">
        <v>0</v>
      </c>
      <c r="K967" s="56">
        <v>0</v>
      </c>
      <c r="L967" s="56">
        <v>0</v>
      </c>
      <c r="M967" s="56">
        <v>0</v>
      </c>
      <c r="N967" s="56">
        <v>0</v>
      </c>
      <c r="O967" s="56">
        <v>0</v>
      </c>
      <c r="P967" s="1">
        <v>43</v>
      </c>
    </row>
    <row r="968" spans="1:16" ht="12.75">
      <c r="A968" t="s">
        <v>235</v>
      </c>
      <c r="B968" t="s">
        <v>2460</v>
      </c>
      <c r="C968" t="s">
        <v>2490</v>
      </c>
      <c r="D968" t="s">
        <v>2501</v>
      </c>
      <c r="E968" t="s">
        <v>2502</v>
      </c>
      <c r="F968" t="s">
        <v>2502</v>
      </c>
      <c r="G968" t="s">
        <v>2503</v>
      </c>
      <c r="H968" s="56">
        <v>0</v>
      </c>
      <c r="I968" s="56">
        <v>0</v>
      </c>
      <c r="J968" s="56">
        <v>0</v>
      </c>
      <c r="K968" s="56">
        <v>0</v>
      </c>
      <c r="L968" s="56">
        <v>0</v>
      </c>
      <c r="M968" s="56">
        <v>0</v>
      </c>
      <c r="N968" s="56">
        <v>0</v>
      </c>
      <c r="O968" s="56">
        <v>0</v>
      </c>
      <c r="P968" s="1">
        <v>43</v>
      </c>
    </row>
    <row r="969" spans="1:16" ht="12.75">
      <c r="A969" t="s">
        <v>235</v>
      </c>
      <c r="B969" t="s">
        <v>2460</v>
      </c>
      <c r="C969" t="s">
        <v>2490</v>
      </c>
      <c r="D969" t="s">
        <v>2501</v>
      </c>
      <c r="E969" t="s">
        <v>2504</v>
      </c>
      <c r="F969" t="s">
        <v>2504</v>
      </c>
      <c r="G969" t="s">
        <v>2505</v>
      </c>
      <c r="H969" s="56">
        <v>0</v>
      </c>
      <c r="I969" s="56">
        <v>106776</v>
      </c>
      <c r="J969" s="56">
        <v>1929154.86</v>
      </c>
      <c r="K969" s="56">
        <v>-1822378.86</v>
      </c>
      <c r="L969" s="56">
        <v>0</v>
      </c>
      <c r="M969" s="56">
        <v>300967.33</v>
      </c>
      <c r="N969" s="56">
        <v>9103151.17</v>
      </c>
      <c r="O969" s="56">
        <v>-8802183.84</v>
      </c>
      <c r="P969" s="1">
        <v>43</v>
      </c>
    </row>
    <row r="970" spans="1:16" ht="12.75">
      <c r="A970" t="s">
        <v>235</v>
      </c>
      <c r="B970" t="s">
        <v>2460</v>
      </c>
      <c r="C970" t="s">
        <v>2490</v>
      </c>
      <c r="D970" t="s">
        <v>2501</v>
      </c>
      <c r="E970" t="s">
        <v>2506</v>
      </c>
      <c r="F970" t="s">
        <v>2506</v>
      </c>
      <c r="G970" t="s">
        <v>2507</v>
      </c>
      <c r="H970" s="56">
        <v>0</v>
      </c>
      <c r="I970" s="56">
        <v>8103.06</v>
      </c>
      <c r="J970" s="56">
        <v>4057878.06</v>
      </c>
      <c r="K970" s="56">
        <v>-4049775</v>
      </c>
      <c r="L970" s="56">
        <v>0</v>
      </c>
      <c r="M970" s="56">
        <v>2670959.03</v>
      </c>
      <c r="N970" s="56">
        <v>24806620.82</v>
      </c>
      <c r="O970" s="56">
        <v>-22135661.79</v>
      </c>
      <c r="P970" s="1">
        <v>43</v>
      </c>
    </row>
    <row r="971" spans="1:16" ht="12.75">
      <c r="A971" t="s">
        <v>235</v>
      </c>
      <c r="B971" t="s">
        <v>2460</v>
      </c>
      <c r="C971" t="s">
        <v>2490</v>
      </c>
      <c r="D971" t="s">
        <v>2501</v>
      </c>
      <c r="E971" t="s">
        <v>2508</v>
      </c>
      <c r="F971" t="s">
        <v>2508</v>
      </c>
      <c r="G971" t="s">
        <v>2509</v>
      </c>
      <c r="H971" s="56">
        <v>0</v>
      </c>
      <c r="I971" s="56">
        <v>99354.64</v>
      </c>
      <c r="J971" s="56">
        <v>1728743.24</v>
      </c>
      <c r="K971" s="56">
        <v>-1629388.6</v>
      </c>
      <c r="L971" s="56">
        <v>0</v>
      </c>
      <c r="M971" s="56">
        <v>1924560.49</v>
      </c>
      <c r="N971" s="56">
        <v>18492604.189999998</v>
      </c>
      <c r="O971" s="56">
        <v>-16568043.7</v>
      </c>
      <c r="P971" s="1">
        <v>43</v>
      </c>
    </row>
    <row r="972" spans="1:16" ht="12.75">
      <c r="A972" t="s">
        <v>235</v>
      </c>
      <c r="B972" t="s">
        <v>2460</v>
      </c>
      <c r="C972" t="s">
        <v>2490</v>
      </c>
      <c r="D972" t="s">
        <v>2501</v>
      </c>
      <c r="E972" t="s">
        <v>2510</v>
      </c>
      <c r="F972" t="s">
        <v>2510</v>
      </c>
      <c r="G972" t="s">
        <v>2511</v>
      </c>
      <c r="H972" s="56">
        <v>0</v>
      </c>
      <c r="I972" s="56">
        <v>0</v>
      </c>
      <c r="J972" s="56">
        <v>561042.91</v>
      </c>
      <c r="K972" s="56">
        <v>-561042.91</v>
      </c>
      <c r="L972" s="56">
        <v>0</v>
      </c>
      <c r="M972" s="56">
        <v>1356808.56</v>
      </c>
      <c r="N972" s="56">
        <v>9377875.68</v>
      </c>
      <c r="O972" s="56">
        <v>-8021067.12</v>
      </c>
      <c r="P972" s="1">
        <v>43</v>
      </c>
    </row>
    <row r="973" spans="1:16" ht="12.75">
      <c r="A973" t="s">
        <v>235</v>
      </c>
      <c r="B973" t="s">
        <v>2460</v>
      </c>
      <c r="C973" t="s">
        <v>2490</v>
      </c>
      <c r="D973" t="s">
        <v>2501</v>
      </c>
      <c r="E973" t="s">
        <v>2512</v>
      </c>
      <c r="F973" t="s">
        <v>2512</v>
      </c>
      <c r="G973" t="s">
        <v>2513</v>
      </c>
      <c r="H973" s="56">
        <v>0</v>
      </c>
      <c r="I973" s="56">
        <v>0</v>
      </c>
      <c r="J973" s="56">
        <v>29896.29</v>
      </c>
      <c r="K973" s="56">
        <v>-29896.29</v>
      </c>
      <c r="L973" s="56">
        <v>0</v>
      </c>
      <c r="M973" s="56">
        <v>101469.66</v>
      </c>
      <c r="N973" s="56">
        <v>189414.23</v>
      </c>
      <c r="O973" s="56">
        <v>-87944.57</v>
      </c>
      <c r="P973" s="1">
        <v>43</v>
      </c>
    </row>
    <row r="974" spans="1:16" ht="12.75">
      <c r="A974" t="s">
        <v>235</v>
      </c>
      <c r="B974" t="s">
        <v>2460</v>
      </c>
      <c r="C974" t="s">
        <v>2490</v>
      </c>
      <c r="D974" t="s">
        <v>2501</v>
      </c>
      <c r="E974" t="s">
        <v>2514</v>
      </c>
      <c r="F974" t="s">
        <v>2514</v>
      </c>
      <c r="G974" t="s">
        <v>2515</v>
      </c>
      <c r="H974" s="56">
        <v>0</v>
      </c>
      <c r="I974" s="56">
        <v>1046023.78</v>
      </c>
      <c r="J974" s="56">
        <v>1417347.5</v>
      </c>
      <c r="K974" s="56">
        <v>-371323.72</v>
      </c>
      <c r="L974" s="56">
        <v>0</v>
      </c>
      <c r="M974" s="56">
        <v>129889699.85</v>
      </c>
      <c r="N974" s="56">
        <v>430999441.14</v>
      </c>
      <c r="O974" s="56">
        <v>-301109741.29</v>
      </c>
      <c r="P974" s="1">
        <v>43</v>
      </c>
    </row>
    <row r="975" spans="1:16" ht="12.75">
      <c r="A975" t="s">
        <v>235</v>
      </c>
      <c r="B975" t="s">
        <v>2460</v>
      </c>
      <c r="C975" t="s">
        <v>2490</v>
      </c>
      <c r="D975" t="s">
        <v>2501</v>
      </c>
      <c r="E975" t="s">
        <v>2516</v>
      </c>
      <c r="F975" t="s">
        <v>2516</v>
      </c>
      <c r="G975" t="s">
        <v>2517</v>
      </c>
      <c r="H975" s="56">
        <v>0</v>
      </c>
      <c r="I975" s="56">
        <v>0</v>
      </c>
      <c r="J975" s="56">
        <v>23112940.7</v>
      </c>
      <c r="K975" s="56">
        <v>-23112940.7</v>
      </c>
      <c r="L975" s="56">
        <v>0</v>
      </c>
      <c r="M975" s="56">
        <v>40688807.96</v>
      </c>
      <c r="N975" s="56">
        <v>164528087.6</v>
      </c>
      <c r="O975" s="56">
        <v>-123839279.64</v>
      </c>
      <c r="P975" s="1">
        <v>43</v>
      </c>
    </row>
    <row r="976" spans="1:16" ht="12.75">
      <c r="A976" t="s">
        <v>235</v>
      </c>
      <c r="B976" t="s">
        <v>2460</v>
      </c>
      <c r="C976" t="s">
        <v>2490</v>
      </c>
      <c r="D976" t="s">
        <v>2501</v>
      </c>
      <c r="E976" t="s">
        <v>2518</v>
      </c>
      <c r="F976" t="s">
        <v>2518</v>
      </c>
      <c r="G976" t="s">
        <v>2519</v>
      </c>
      <c r="H976" s="56">
        <v>0</v>
      </c>
      <c r="I976" s="56">
        <v>0</v>
      </c>
      <c r="J976" s="56">
        <v>4674246.39</v>
      </c>
      <c r="K976" s="56">
        <v>-4674246.39</v>
      </c>
      <c r="L976" s="56">
        <v>0</v>
      </c>
      <c r="M976" s="56">
        <v>1943.75</v>
      </c>
      <c r="N976" s="56">
        <v>25622620.3</v>
      </c>
      <c r="O976" s="56">
        <v>-25620676.55</v>
      </c>
      <c r="P976" s="1">
        <v>43</v>
      </c>
    </row>
    <row r="977" spans="1:16" ht="12.75">
      <c r="A977" t="s">
        <v>235</v>
      </c>
      <c r="B977" t="s">
        <v>2460</v>
      </c>
      <c r="C977" t="s">
        <v>2490</v>
      </c>
      <c r="D977" t="s">
        <v>2501</v>
      </c>
      <c r="E977" t="s">
        <v>2520</v>
      </c>
      <c r="F977" t="s">
        <v>2520</v>
      </c>
      <c r="G977" t="s">
        <v>2521</v>
      </c>
      <c r="H977" s="56">
        <v>0</v>
      </c>
      <c r="I977" s="56">
        <v>0</v>
      </c>
      <c r="J977" s="56">
        <v>0</v>
      </c>
      <c r="K977" s="56">
        <v>0</v>
      </c>
      <c r="L977" s="56">
        <v>0</v>
      </c>
      <c r="M977" s="56">
        <v>0</v>
      </c>
      <c r="N977" s="56">
        <v>0</v>
      </c>
      <c r="O977" s="56">
        <v>0</v>
      </c>
      <c r="P977" s="1">
        <v>43</v>
      </c>
    </row>
    <row r="978" spans="1:16" ht="12.75">
      <c r="A978" t="s">
        <v>235</v>
      </c>
      <c r="B978" t="s">
        <v>2460</v>
      </c>
      <c r="C978" t="s">
        <v>2490</v>
      </c>
      <c r="D978" t="s">
        <v>2522</v>
      </c>
      <c r="E978" t="s">
        <v>2523</v>
      </c>
      <c r="F978" t="s">
        <v>2523</v>
      </c>
      <c r="G978" t="s">
        <v>2524</v>
      </c>
      <c r="H978" s="56">
        <v>0</v>
      </c>
      <c r="I978" s="56">
        <v>0</v>
      </c>
      <c r="J978" s="56">
        <v>0</v>
      </c>
      <c r="K978" s="56">
        <v>0</v>
      </c>
      <c r="L978" s="56">
        <v>0</v>
      </c>
      <c r="M978" s="56">
        <v>0</v>
      </c>
      <c r="N978" s="56">
        <v>0</v>
      </c>
      <c r="O978" s="56">
        <v>0</v>
      </c>
      <c r="P978" s="1">
        <v>43</v>
      </c>
    </row>
    <row r="979" spans="1:16" ht="12.75">
      <c r="A979" t="s">
        <v>235</v>
      </c>
      <c r="B979" t="s">
        <v>2460</v>
      </c>
      <c r="C979" t="s">
        <v>2490</v>
      </c>
      <c r="D979" t="s">
        <v>2522</v>
      </c>
      <c r="E979" t="s">
        <v>2525</v>
      </c>
      <c r="F979" t="s">
        <v>2525</v>
      </c>
      <c r="G979" t="s">
        <v>2526</v>
      </c>
      <c r="H979" s="56">
        <v>0</v>
      </c>
      <c r="I979" s="56">
        <v>55166.6</v>
      </c>
      <c r="J979" s="56">
        <v>0</v>
      </c>
      <c r="K979" s="56">
        <v>55166.6</v>
      </c>
      <c r="L979" s="56">
        <v>0</v>
      </c>
      <c r="M979" s="56">
        <v>3574697.6</v>
      </c>
      <c r="N979" s="56">
        <v>317802.72</v>
      </c>
      <c r="O979" s="56">
        <v>3256894.88</v>
      </c>
      <c r="P979" s="1">
        <v>43</v>
      </c>
    </row>
    <row r="980" spans="1:16" ht="12.75">
      <c r="A980" t="s">
        <v>235</v>
      </c>
      <c r="B980" t="s">
        <v>2460</v>
      </c>
      <c r="C980" t="s">
        <v>2490</v>
      </c>
      <c r="D980" t="s">
        <v>2522</v>
      </c>
      <c r="E980" t="s">
        <v>2527</v>
      </c>
      <c r="F980" t="s">
        <v>2527</v>
      </c>
      <c r="G980" t="s">
        <v>2528</v>
      </c>
      <c r="H980" s="56">
        <v>0</v>
      </c>
      <c r="I980" s="56">
        <v>0</v>
      </c>
      <c r="J980" s="56">
        <v>0</v>
      </c>
      <c r="K980" s="56">
        <v>0</v>
      </c>
      <c r="L980" s="56">
        <v>0</v>
      </c>
      <c r="M980" s="56">
        <v>0</v>
      </c>
      <c r="N980" s="56">
        <v>0</v>
      </c>
      <c r="O980" s="56">
        <v>0</v>
      </c>
      <c r="P980" s="1">
        <v>43</v>
      </c>
    </row>
    <row r="981" spans="1:16" ht="12.75">
      <c r="A981" t="s">
        <v>235</v>
      </c>
      <c r="B981" t="s">
        <v>2460</v>
      </c>
      <c r="C981" t="s">
        <v>2490</v>
      </c>
      <c r="D981" t="s">
        <v>2522</v>
      </c>
      <c r="E981" t="s">
        <v>2529</v>
      </c>
      <c r="F981" t="s">
        <v>2529</v>
      </c>
      <c r="G981" t="s">
        <v>2530</v>
      </c>
      <c r="H981" s="56">
        <v>0</v>
      </c>
      <c r="I981" s="56">
        <v>2199.97</v>
      </c>
      <c r="J981" s="56">
        <v>522782.42</v>
      </c>
      <c r="K981" s="56">
        <v>-520582.45</v>
      </c>
      <c r="L981" s="56">
        <v>0</v>
      </c>
      <c r="M981" s="56">
        <v>5820.01</v>
      </c>
      <c r="N981" s="56">
        <v>1929133.75</v>
      </c>
      <c r="O981" s="56">
        <v>-1923313.74</v>
      </c>
      <c r="P981" s="1">
        <v>43</v>
      </c>
    </row>
    <row r="982" spans="1:16" ht="12.75">
      <c r="A982" t="s">
        <v>235</v>
      </c>
      <c r="B982" t="s">
        <v>2460</v>
      </c>
      <c r="C982" t="s">
        <v>2490</v>
      </c>
      <c r="D982" t="s">
        <v>2522</v>
      </c>
      <c r="E982" t="s">
        <v>2531</v>
      </c>
      <c r="F982" t="s">
        <v>2531</v>
      </c>
      <c r="G982" t="s">
        <v>2532</v>
      </c>
      <c r="H982" s="56">
        <v>0</v>
      </c>
      <c r="I982" s="56">
        <v>0</v>
      </c>
      <c r="J982" s="56">
        <v>589807.38</v>
      </c>
      <c r="K982" s="56">
        <v>-589807.38</v>
      </c>
      <c r="L982" s="56">
        <v>0</v>
      </c>
      <c r="M982" s="56">
        <v>35527.66</v>
      </c>
      <c r="N982" s="56">
        <v>2294662.92</v>
      </c>
      <c r="O982" s="56">
        <v>-2259135.26</v>
      </c>
      <c r="P982" s="1">
        <v>43</v>
      </c>
    </row>
    <row r="983" spans="1:16" ht="12.75">
      <c r="A983" t="s">
        <v>235</v>
      </c>
      <c r="B983" t="s">
        <v>2460</v>
      </c>
      <c r="C983" t="s">
        <v>2533</v>
      </c>
      <c r="D983" t="s">
        <v>2534</v>
      </c>
      <c r="E983" t="s">
        <v>2535</v>
      </c>
      <c r="F983" t="s">
        <v>2535</v>
      </c>
      <c r="G983" t="s">
        <v>2536</v>
      </c>
      <c r="H983" s="56">
        <v>0</v>
      </c>
      <c r="I983" s="56">
        <v>0</v>
      </c>
      <c r="J983" s="56">
        <v>311793.77</v>
      </c>
      <c r="K983" s="56">
        <v>-311793.77</v>
      </c>
      <c r="L983" s="56">
        <v>0</v>
      </c>
      <c r="M983" s="56">
        <v>0</v>
      </c>
      <c r="N983" s="56">
        <v>1257588.42</v>
      </c>
      <c r="O983" s="56">
        <v>-1257588.42</v>
      </c>
      <c r="P983" s="1">
        <v>43</v>
      </c>
    </row>
    <row r="984" spans="1:16" ht="12.75">
      <c r="A984" t="s">
        <v>235</v>
      </c>
      <c r="B984" t="s">
        <v>2460</v>
      </c>
      <c r="C984" t="s">
        <v>2533</v>
      </c>
      <c r="D984" t="s">
        <v>2534</v>
      </c>
      <c r="E984" t="s">
        <v>2537</v>
      </c>
      <c r="F984" t="s">
        <v>2537</v>
      </c>
      <c r="G984" t="s">
        <v>2538</v>
      </c>
      <c r="H984" s="56">
        <v>0</v>
      </c>
      <c r="I984" s="56">
        <v>6411.44</v>
      </c>
      <c r="J984" s="56">
        <v>61204.21</v>
      </c>
      <c r="K984" s="56">
        <v>-54792.77</v>
      </c>
      <c r="L984" s="56">
        <v>0</v>
      </c>
      <c r="M984" s="56">
        <v>125506.08</v>
      </c>
      <c r="N984" s="56">
        <v>9916826.04</v>
      </c>
      <c r="O984" s="56">
        <v>-9791319.96</v>
      </c>
      <c r="P984" s="1">
        <v>43</v>
      </c>
    </row>
    <row r="985" spans="1:16" ht="12.75">
      <c r="A985" t="s">
        <v>235</v>
      </c>
      <c r="B985" t="s">
        <v>2460</v>
      </c>
      <c r="C985" t="s">
        <v>2533</v>
      </c>
      <c r="D985" t="s">
        <v>2534</v>
      </c>
      <c r="E985" t="s">
        <v>2539</v>
      </c>
      <c r="F985" t="s">
        <v>2539</v>
      </c>
      <c r="G985" t="s">
        <v>2540</v>
      </c>
      <c r="H985" s="56">
        <v>0</v>
      </c>
      <c r="I985" s="56">
        <v>0</v>
      </c>
      <c r="J985" s="56">
        <v>455906.08</v>
      </c>
      <c r="K985" s="56">
        <v>-455906.08</v>
      </c>
      <c r="L985" s="56">
        <v>0</v>
      </c>
      <c r="M985" s="56">
        <v>0</v>
      </c>
      <c r="N985" s="56">
        <v>1907784.08</v>
      </c>
      <c r="O985" s="56">
        <v>-1907784.08</v>
      </c>
      <c r="P985" s="1">
        <v>43</v>
      </c>
    </row>
    <row r="986" spans="1:16" ht="12.75">
      <c r="A986" t="s">
        <v>235</v>
      </c>
      <c r="B986" t="s">
        <v>2460</v>
      </c>
      <c r="C986" t="s">
        <v>2533</v>
      </c>
      <c r="D986" t="s">
        <v>2534</v>
      </c>
      <c r="E986" t="s">
        <v>2541</v>
      </c>
      <c r="F986" t="s">
        <v>2541</v>
      </c>
      <c r="G986" t="s">
        <v>2542</v>
      </c>
      <c r="H986" s="56">
        <v>0</v>
      </c>
      <c r="I986" s="56">
        <v>0</v>
      </c>
      <c r="J986" s="56">
        <v>66147.75</v>
      </c>
      <c r="K986" s="56">
        <v>-66147.75</v>
      </c>
      <c r="L986" s="56">
        <v>0</v>
      </c>
      <c r="M986" s="56">
        <v>0</v>
      </c>
      <c r="N986" s="56">
        <v>248659.72</v>
      </c>
      <c r="O986" s="56">
        <v>-248659.72</v>
      </c>
      <c r="P986" s="1">
        <v>43</v>
      </c>
    </row>
    <row r="987" spans="1:16" ht="12.75">
      <c r="A987" t="s">
        <v>235</v>
      </c>
      <c r="B987" t="s">
        <v>2460</v>
      </c>
      <c r="C987" t="s">
        <v>2533</v>
      </c>
      <c r="D987" t="s">
        <v>2534</v>
      </c>
      <c r="E987" t="s">
        <v>2543</v>
      </c>
      <c r="F987" t="s">
        <v>2543</v>
      </c>
      <c r="G987" t="s">
        <v>2544</v>
      </c>
      <c r="H987" s="56">
        <v>0</v>
      </c>
      <c r="I987" s="56">
        <v>518.2</v>
      </c>
      <c r="J987" s="56">
        <v>78714.73</v>
      </c>
      <c r="K987" s="56">
        <v>-78196.53</v>
      </c>
      <c r="L987" s="56">
        <v>0</v>
      </c>
      <c r="M987" s="56">
        <v>1226.05</v>
      </c>
      <c r="N987" s="56">
        <v>592191.39</v>
      </c>
      <c r="O987" s="56">
        <v>-590965.34</v>
      </c>
      <c r="P987" s="1">
        <v>43</v>
      </c>
    </row>
    <row r="988" spans="1:16" ht="12.75">
      <c r="A988" t="s">
        <v>235</v>
      </c>
      <c r="B988" t="s">
        <v>2460</v>
      </c>
      <c r="C988" t="s">
        <v>2533</v>
      </c>
      <c r="D988" t="s">
        <v>2534</v>
      </c>
      <c r="E988" t="s">
        <v>2545</v>
      </c>
      <c r="F988" t="s">
        <v>2545</v>
      </c>
      <c r="G988" t="s">
        <v>2546</v>
      </c>
      <c r="H988" s="56">
        <v>0</v>
      </c>
      <c r="I988" s="56">
        <v>0</v>
      </c>
      <c r="J988" s="56">
        <v>0</v>
      </c>
      <c r="K988" s="56">
        <v>0</v>
      </c>
      <c r="L988" s="56">
        <v>0</v>
      </c>
      <c r="M988" s="56">
        <v>0</v>
      </c>
      <c r="N988" s="56">
        <v>0</v>
      </c>
      <c r="O988" s="56">
        <v>0</v>
      </c>
      <c r="P988" s="1">
        <v>43</v>
      </c>
    </row>
    <row r="989" spans="1:16" ht="12.75">
      <c r="A989" t="s">
        <v>235</v>
      </c>
      <c r="B989" t="s">
        <v>2460</v>
      </c>
      <c r="C989" t="s">
        <v>2533</v>
      </c>
      <c r="D989" t="s">
        <v>2534</v>
      </c>
      <c r="E989" t="s">
        <v>2547</v>
      </c>
      <c r="F989" t="s">
        <v>2548</v>
      </c>
      <c r="G989" t="s">
        <v>2549</v>
      </c>
      <c r="H989" s="56">
        <v>0</v>
      </c>
      <c r="I989" s="56">
        <v>0</v>
      </c>
      <c r="J989" s="56">
        <v>0</v>
      </c>
      <c r="K989" s="56">
        <v>0</v>
      </c>
      <c r="L989" s="56">
        <v>0</v>
      </c>
      <c r="M989" s="56">
        <v>0</v>
      </c>
      <c r="N989" s="56">
        <v>2518465.2</v>
      </c>
      <c r="O989" s="56">
        <v>-2518465.2</v>
      </c>
      <c r="P989" s="1">
        <v>43</v>
      </c>
    </row>
    <row r="990" spans="1:16" ht="12.75">
      <c r="A990" t="s">
        <v>235</v>
      </c>
      <c r="B990" t="s">
        <v>2460</v>
      </c>
      <c r="C990" t="s">
        <v>2533</v>
      </c>
      <c r="D990" t="s">
        <v>2550</v>
      </c>
      <c r="E990" t="s">
        <v>2551</v>
      </c>
      <c r="F990" t="s">
        <v>2552</v>
      </c>
      <c r="G990" t="s">
        <v>2553</v>
      </c>
      <c r="H990" s="56">
        <v>0</v>
      </c>
      <c r="I990" s="56">
        <v>0</v>
      </c>
      <c r="J990" s="56">
        <v>5265.15</v>
      </c>
      <c r="K990" s="56">
        <v>-5265.15</v>
      </c>
      <c r="L990" s="56">
        <v>0</v>
      </c>
      <c r="M990" s="56">
        <v>0</v>
      </c>
      <c r="N990" s="56">
        <v>12674.25</v>
      </c>
      <c r="O990" s="56">
        <v>-12674.25</v>
      </c>
      <c r="P990" s="1">
        <v>43</v>
      </c>
    </row>
    <row r="991" spans="1:16" ht="12.75">
      <c r="A991" t="s">
        <v>235</v>
      </c>
      <c r="B991" t="s">
        <v>2460</v>
      </c>
      <c r="C991" t="s">
        <v>2533</v>
      </c>
      <c r="D991" t="s">
        <v>2550</v>
      </c>
      <c r="E991" t="s">
        <v>2551</v>
      </c>
      <c r="F991" t="s">
        <v>2554</v>
      </c>
      <c r="G991" t="s">
        <v>2555</v>
      </c>
      <c r="H991" s="56">
        <v>0</v>
      </c>
      <c r="I991" s="56">
        <v>0</v>
      </c>
      <c r="J991" s="56">
        <v>1549</v>
      </c>
      <c r="K991" s="56">
        <v>-1549</v>
      </c>
      <c r="L991" s="56">
        <v>0</v>
      </c>
      <c r="M991" s="56">
        <v>0</v>
      </c>
      <c r="N991" s="56">
        <v>15180.87</v>
      </c>
      <c r="O991" s="56">
        <v>-15180.87</v>
      </c>
      <c r="P991" s="1">
        <v>43</v>
      </c>
    </row>
    <row r="992" spans="1:16" ht="12.75">
      <c r="A992" t="s">
        <v>235</v>
      </c>
      <c r="B992" t="s">
        <v>2460</v>
      </c>
      <c r="C992" t="s">
        <v>2533</v>
      </c>
      <c r="D992" t="s">
        <v>2550</v>
      </c>
      <c r="E992" t="s">
        <v>2551</v>
      </c>
      <c r="F992" t="s">
        <v>2556</v>
      </c>
      <c r="G992" t="s">
        <v>2557</v>
      </c>
      <c r="H992" s="56">
        <v>0</v>
      </c>
      <c r="I992" s="56">
        <v>0</v>
      </c>
      <c r="J992" s="56">
        <v>0</v>
      </c>
      <c r="K992" s="56">
        <v>0</v>
      </c>
      <c r="L992" s="56">
        <v>0</v>
      </c>
      <c r="M992" s="56">
        <v>0</v>
      </c>
      <c r="N992" s="56">
        <v>0</v>
      </c>
      <c r="O992" s="56">
        <v>0</v>
      </c>
      <c r="P992" s="1">
        <v>43</v>
      </c>
    </row>
    <row r="993" spans="1:16" ht="12.75">
      <c r="A993" t="s">
        <v>235</v>
      </c>
      <c r="B993" t="s">
        <v>2460</v>
      </c>
      <c r="C993" t="s">
        <v>2533</v>
      </c>
      <c r="D993" t="s">
        <v>2550</v>
      </c>
      <c r="E993" t="s">
        <v>2551</v>
      </c>
      <c r="F993" t="s">
        <v>2558</v>
      </c>
      <c r="G993" t="s">
        <v>2559</v>
      </c>
      <c r="H993" s="56">
        <v>0</v>
      </c>
      <c r="I993" s="56">
        <v>0</v>
      </c>
      <c r="J993" s="56">
        <v>1594</v>
      </c>
      <c r="K993" s="56">
        <v>-1594</v>
      </c>
      <c r="L993" s="56">
        <v>0</v>
      </c>
      <c r="M993" s="56">
        <v>0</v>
      </c>
      <c r="N993" s="56">
        <v>10229.03</v>
      </c>
      <c r="O993" s="56">
        <v>-10229.03</v>
      </c>
      <c r="P993" s="1">
        <v>43</v>
      </c>
    </row>
    <row r="994" spans="1:16" ht="12.75">
      <c r="A994" t="s">
        <v>235</v>
      </c>
      <c r="B994" t="s">
        <v>2460</v>
      </c>
      <c r="C994" t="s">
        <v>2533</v>
      </c>
      <c r="D994" t="s">
        <v>2550</v>
      </c>
      <c r="E994" t="s">
        <v>2551</v>
      </c>
      <c r="F994" t="s">
        <v>2560</v>
      </c>
      <c r="G994" t="s">
        <v>2561</v>
      </c>
      <c r="H994" s="56">
        <v>0</v>
      </c>
      <c r="I994" s="56">
        <v>12289.8</v>
      </c>
      <c r="J994" s="56">
        <v>178527.07</v>
      </c>
      <c r="K994" s="56">
        <v>-166237.27</v>
      </c>
      <c r="L994" s="56">
        <v>0</v>
      </c>
      <c r="M994" s="56">
        <v>26224.42</v>
      </c>
      <c r="N994" s="56">
        <v>955891.15</v>
      </c>
      <c r="O994" s="56">
        <v>-929666.73</v>
      </c>
      <c r="P994" s="1">
        <v>43</v>
      </c>
    </row>
    <row r="995" spans="1:16" ht="12.75">
      <c r="A995" t="s">
        <v>235</v>
      </c>
      <c r="B995" t="s">
        <v>2460</v>
      </c>
      <c r="C995" t="s">
        <v>2533</v>
      </c>
      <c r="D995" t="s">
        <v>2550</v>
      </c>
      <c r="E995" t="s">
        <v>2551</v>
      </c>
      <c r="F995" t="s">
        <v>2562</v>
      </c>
      <c r="G995" t="s">
        <v>2563</v>
      </c>
      <c r="H995" s="56">
        <v>0</v>
      </c>
      <c r="I995" s="56">
        <v>0</v>
      </c>
      <c r="J995" s="56">
        <v>0</v>
      </c>
      <c r="K995" s="56">
        <v>0</v>
      </c>
      <c r="L995" s="56">
        <v>0</v>
      </c>
      <c r="M995" s="56">
        <v>1291</v>
      </c>
      <c r="N995" s="56">
        <v>190062.5</v>
      </c>
      <c r="O995" s="56">
        <v>-188771.5</v>
      </c>
      <c r="P995" s="1">
        <v>43</v>
      </c>
    </row>
    <row r="996" spans="1:16" ht="12.75">
      <c r="A996" t="s">
        <v>235</v>
      </c>
      <c r="B996" t="s">
        <v>2460</v>
      </c>
      <c r="C996" t="s">
        <v>2533</v>
      </c>
      <c r="D996" t="s">
        <v>2550</v>
      </c>
      <c r="E996" t="s">
        <v>2551</v>
      </c>
      <c r="F996" t="s">
        <v>2564</v>
      </c>
      <c r="G996" t="s">
        <v>2565</v>
      </c>
      <c r="H996" s="56">
        <v>0</v>
      </c>
      <c r="I996" s="56">
        <v>0</v>
      </c>
      <c r="J996" s="56">
        <v>557331.77</v>
      </c>
      <c r="K996" s="56">
        <v>-557331.77</v>
      </c>
      <c r="L996" s="56">
        <v>0</v>
      </c>
      <c r="M996" s="56">
        <v>0</v>
      </c>
      <c r="N996" s="56">
        <v>2090159.33</v>
      </c>
      <c r="O996" s="56">
        <v>-2090159.33</v>
      </c>
      <c r="P996" s="1">
        <v>43</v>
      </c>
    </row>
    <row r="997" spans="1:16" ht="12.75">
      <c r="A997" t="s">
        <v>235</v>
      </c>
      <c r="B997" t="s">
        <v>2460</v>
      </c>
      <c r="C997" t="s">
        <v>2533</v>
      </c>
      <c r="D997" t="s">
        <v>2550</v>
      </c>
      <c r="E997" t="s">
        <v>2551</v>
      </c>
      <c r="F997" t="s">
        <v>2566</v>
      </c>
      <c r="G997" t="s">
        <v>2567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6">
        <v>0</v>
      </c>
      <c r="P997" s="1">
        <v>43</v>
      </c>
    </row>
    <row r="998" spans="1:16" ht="12.75">
      <c r="A998" t="s">
        <v>235</v>
      </c>
      <c r="B998" t="s">
        <v>2460</v>
      </c>
      <c r="C998" t="s">
        <v>2533</v>
      </c>
      <c r="D998" t="s">
        <v>2550</v>
      </c>
      <c r="E998" t="s">
        <v>2551</v>
      </c>
      <c r="F998" t="s">
        <v>2568</v>
      </c>
      <c r="G998" t="s">
        <v>2569</v>
      </c>
      <c r="H998" s="56">
        <v>0</v>
      </c>
      <c r="I998" s="56">
        <v>0</v>
      </c>
      <c r="J998" s="56">
        <v>0</v>
      </c>
      <c r="K998" s="56">
        <v>0</v>
      </c>
      <c r="L998" s="56">
        <v>0</v>
      </c>
      <c r="M998" s="56">
        <v>0</v>
      </c>
      <c r="N998" s="56">
        <v>0</v>
      </c>
      <c r="O998" s="56">
        <v>0</v>
      </c>
      <c r="P998" s="1">
        <v>43</v>
      </c>
    </row>
    <row r="999" spans="1:16" ht="12.75">
      <c r="A999" t="s">
        <v>235</v>
      </c>
      <c r="B999" t="s">
        <v>2460</v>
      </c>
      <c r="C999" t="s">
        <v>2533</v>
      </c>
      <c r="D999" t="s">
        <v>2550</v>
      </c>
      <c r="E999" t="s">
        <v>2551</v>
      </c>
      <c r="F999" t="s">
        <v>2570</v>
      </c>
      <c r="G999" t="s">
        <v>2571</v>
      </c>
      <c r="H999" s="56">
        <v>0</v>
      </c>
      <c r="I999" s="56">
        <v>0</v>
      </c>
      <c r="J999" s="56">
        <v>0</v>
      </c>
      <c r="K999" s="56">
        <v>0</v>
      </c>
      <c r="L999" s="56">
        <v>0</v>
      </c>
      <c r="M999" s="56">
        <v>0</v>
      </c>
      <c r="N999" s="56">
        <v>0</v>
      </c>
      <c r="O999" s="56">
        <v>0</v>
      </c>
      <c r="P999" s="1">
        <v>43</v>
      </c>
    </row>
    <row r="1000" spans="1:16" ht="12.75">
      <c r="A1000" t="s">
        <v>235</v>
      </c>
      <c r="B1000" t="s">
        <v>2460</v>
      </c>
      <c r="C1000" t="s">
        <v>2533</v>
      </c>
      <c r="D1000" t="s">
        <v>2550</v>
      </c>
      <c r="E1000" t="s">
        <v>2551</v>
      </c>
      <c r="F1000" t="s">
        <v>2572</v>
      </c>
      <c r="G1000" t="s">
        <v>2573</v>
      </c>
      <c r="H1000" s="56">
        <v>0</v>
      </c>
      <c r="I1000" s="56">
        <v>0</v>
      </c>
      <c r="J1000" s="56">
        <v>24970.83</v>
      </c>
      <c r="K1000" s="56">
        <v>-24970.83</v>
      </c>
      <c r="L1000" s="56">
        <v>0</v>
      </c>
      <c r="M1000" s="56">
        <v>1734.79</v>
      </c>
      <c r="N1000" s="56">
        <v>229164.4</v>
      </c>
      <c r="O1000" s="56">
        <v>-227429.61</v>
      </c>
      <c r="P1000" s="1">
        <v>43</v>
      </c>
    </row>
    <row r="1001" spans="1:16" ht="12.75">
      <c r="A1001" t="s">
        <v>235</v>
      </c>
      <c r="B1001" t="s">
        <v>2460</v>
      </c>
      <c r="C1001" t="s">
        <v>2533</v>
      </c>
      <c r="D1001" t="s">
        <v>2550</v>
      </c>
      <c r="E1001" t="s">
        <v>2551</v>
      </c>
      <c r="F1001" t="s">
        <v>2574</v>
      </c>
      <c r="G1001" t="s">
        <v>2575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6">
        <v>0</v>
      </c>
      <c r="N1001" s="56">
        <v>0</v>
      </c>
      <c r="O1001" s="56">
        <v>0</v>
      </c>
      <c r="P1001" s="1">
        <v>43</v>
      </c>
    </row>
    <row r="1002" spans="1:16" ht="12.75">
      <c r="A1002" t="s">
        <v>235</v>
      </c>
      <c r="B1002" t="s">
        <v>2460</v>
      </c>
      <c r="C1002" t="s">
        <v>2533</v>
      </c>
      <c r="D1002" t="s">
        <v>2550</v>
      </c>
      <c r="E1002" t="s">
        <v>2551</v>
      </c>
      <c r="F1002" t="s">
        <v>2576</v>
      </c>
      <c r="G1002" t="s">
        <v>2577</v>
      </c>
      <c r="H1002" s="56">
        <v>0</v>
      </c>
      <c r="I1002" s="56">
        <v>0</v>
      </c>
      <c r="J1002" s="56">
        <v>20524.92</v>
      </c>
      <c r="K1002" s="56">
        <v>-20524.92</v>
      </c>
      <c r="L1002" s="56">
        <v>0</v>
      </c>
      <c r="M1002" s="56">
        <v>0</v>
      </c>
      <c r="N1002" s="56">
        <v>93308.87</v>
      </c>
      <c r="O1002" s="56">
        <v>-93308.87</v>
      </c>
      <c r="P1002" s="1">
        <v>43</v>
      </c>
    </row>
    <row r="1003" spans="1:16" ht="12.75">
      <c r="A1003" t="s">
        <v>235</v>
      </c>
      <c r="B1003" t="s">
        <v>2460</v>
      </c>
      <c r="C1003" t="s">
        <v>2533</v>
      </c>
      <c r="D1003" t="s">
        <v>2550</v>
      </c>
      <c r="E1003" t="s">
        <v>2551</v>
      </c>
      <c r="F1003" t="s">
        <v>2578</v>
      </c>
      <c r="G1003" t="s">
        <v>2579</v>
      </c>
      <c r="H1003" s="56">
        <v>0</v>
      </c>
      <c r="I1003" s="56">
        <v>0</v>
      </c>
      <c r="J1003" s="56">
        <v>79112.79</v>
      </c>
      <c r="K1003" s="56">
        <v>-79112.79</v>
      </c>
      <c r="L1003" s="56">
        <v>0</v>
      </c>
      <c r="M1003" s="56">
        <v>28.29</v>
      </c>
      <c r="N1003" s="56">
        <v>102907.63</v>
      </c>
      <c r="O1003" s="56">
        <v>-102879.34</v>
      </c>
      <c r="P1003" s="1">
        <v>43</v>
      </c>
    </row>
    <row r="1004" spans="1:16" ht="12.75">
      <c r="A1004" t="s">
        <v>235</v>
      </c>
      <c r="B1004" t="s">
        <v>2460</v>
      </c>
      <c r="C1004" t="s">
        <v>2533</v>
      </c>
      <c r="D1004" t="s">
        <v>2550</v>
      </c>
      <c r="E1004" t="s">
        <v>2551</v>
      </c>
      <c r="F1004" t="s">
        <v>2580</v>
      </c>
      <c r="G1004" t="s">
        <v>2581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8832.95</v>
      </c>
      <c r="O1004" s="56">
        <v>-8832.95</v>
      </c>
      <c r="P1004" s="1">
        <v>43</v>
      </c>
    </row>
    <row r="1005" spans="1:16" ht="12.75">
      <c r="A1005" t="s">
        <v>235</v>
      </c>
      <c r="B1005" t="s">
        <v>2460</v>
      </c>
      <c r="C1005" t="s">
        <v>2533</v>
      </c>
      <c r="D1005" t="s">
        <v>2550</v>
      </c>
      <c r="E1005" t="s">
        <v>2551</v>
      </c>
      <c r="F1005" t="s">
        <v>2582</v>
      </c>
      <c r="G1005" t="s">
        <v>2583</v>
      </c>
      <c r="H1005" s="56">
        <v>0</v>
      </c>
      <c r="I1005" s="56">
        <v>0</v>
      </c>
      <c r="J1005" s="56">
        <v>19783.89</v>
      </c>
      <c r="K1005" s="56">
        <v>-19783.89</v>
      </c>
      <c r="L1005" s="56">
        <v>0</v>
      </c>
      <c r="M1005" s="56">
        <v>0</v>
      </c>
      <c r="N1005" s="56">
        <v>139931.35</v>
      </c>
      <c r="O1005" s="56">
        <v>-139931.35</v>
      </c>
      <c r="P1005" s="1">
        <v>43</v>
      </c>
    </row>
    <row r="1006" spans="1:16" ht="12.75">
      <c r="A1006" t="s">
        <v>235</v>
      </c>
      <c r="B1006" t="s">
        <v>2460</v>
      </c>
      <c r="C1006" t="s">
        <v>2533</v>
      </c>
      <c r="D1006" t="s">
        <v>2584</v>
      </c>
      <c r="E1006" t="s">
        <v>2585</v>
      </c>
      <c r="F1006" t="s">
        <v>2585</v>
      </c>
      <c r="G1006" t="s">
        <v>2586</v>
      </c>
      <c r="H1006" s="56">
        <v>0</v>
      </c>
      <c r="I1006" s="56">
        <v>0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1">
        <v>43</v>
      </c>
    </row>
    <row r="1007" spans="1:16" ht="12.75">
      <c r="A1007" t="s">
        <v>235</v>
      </c>
      <c r="B1007" t="s">
        <v>2460</v>
      </c>
      <c r="C1007" t="s">
        <v>2533</v>
      </c>
      <c r="D1007" t="s">
        <v>2584</v>
      </c>
      <c r="E1007" t="s">
        <v>2587</v>
      </c>
      <c r="F1007" t="s">
        <v>2587</v>
      </c>
      <c r="G1007" t="s">
        <v>2588</v>
      </c>
      <c r="H1007" s="56">
        <v>0</v>
      </c>
      <c r="I1007" s="56">
        <v>0</v>
      </c>
      <c r="J1007" s="56">
        <v>0</v>
      </c>
      <c r="K1007" s="56">
        <v>0</v>
      </c>
      <c r="L1007" s="56">
        <v>0</v>
      </c>
      <c r="M1007" s="56">
        <v>0</v>
      </c>
      <c r="N1007" s="56">
        <v>0</v>
      </c>
      <c r="O1007" s="56">
        <v>0</v>
      </c>
      <c r="P1007" s="1">
        <v>43</v>
      </c>
    </row>
    <row r="1008" spans="1:16" ht="12.75">
      <c r="A1008" t="s">
        <v>235</v>
      </c>
      <c r="B1008" t="s">
        <v>2460</v>
      </c>
      <c r="C1008" t="s">
        <v>2533</v>
      </c>
      <c r="D1008" t="s">
        <v>2584</v>
      </c>
      <c r="E1008" t="s">
        <v>2589</v>
      </c>
      <c r="F1008" t="s">
        <v>2589</v>
      </c>
      <c r="G1008" t="s">
        <v>2590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1">
        <v>43</v>
      </c>
    </row>
    <row r="1009" spans="1:16" ht="12.75">
      <c r="A1009" t="s">
        <v>235</v>
      </c>
      <c r="B1009" t="s">
        <v>2460</v>
      </c>
      <c r="C1009" t="s">
        <v>2533</v>
      </c>
      <c r="D1009" t="s">
        <v>2584</v>
      </c>
      <c r="E1009" t="s">
        <v>2591</v>
      </c>
      <c r="F1009" t="s">
        <v>2591</v>
      </c>
      <c r="G1009" t="s">
        <v>2592</v>
      </c>
      <c r="H1009" s="56">
        <v>0</v>
      </c>
      <c r="I1009" s="56">
        <v>0</v>
      </c>
      <c r="J1009" s="56">
        <v>0</v>
      </c>
      <c r="K1009" s="56">
        <v>0</v>
      </c>
      <c r="L1009" s="56">
        <v>0</v>
      </c>
      <c r="M1009" s="56">
        <v>0</v>
      </c>
      <c r="N1009" s="56">
        <v>0</v>
      </c>
      <c r="O1009" s="56">
        <v>0</v>
      </c>
      <c r="P1009" s="1">
        <v>43</v>
      </c>
    </row>
    <row r="1010" spans="1:16" ht="12.75">
      <c r="A1010" t="s">
        <v>235</v>
      </c>
      <c r="B1010" t="s">
        <v>2460</v>
      </c>
      <c r="C1010" t="s">
        <v>2533</v>
      </c>
      <c r="D1010" t="s">
        <v>2593</v>
      </c>
      <c r="E1010" t="s">
        <v>2594</v>
      </c>
      <c r="F1010" t="s">
        <v>2594</v>
      </c>
      <c r="G1010" t="s">
        <v>2595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56">
        <v>0</v>
      </c>
      <c r="O1010" s="56">
        <v>0</v>
      </c>
      <c r="P1010" s="1">
        <v>43</v>
      </c>
    </row>
    <row r="1011" spans="1:16" ht="12.75">
      <c r="A1011" t="s">
        <v>235</v>
      </c>
      <c r="B1011" t="s">
        <v>2460</v>
      </c>
      <c r="C1011" t="s">
        <v>2533</v>
      </c>
      <c r="D1011" t="s">
        <v>2593</v>
      </c>
      <c r="E1011" t="s">
        <v>2596</v>
      </c>
      <c r="F1011" t="s">
        <v>2596</v>
      </c>
      <c r="G1011" t="s">
        <v>2597</v>
      </c>
      <c r="H1011" s="56">
        <v>0</v>
      </c>
      <c r="I1011" s="56">
        <v>0</v>
      </c>
      <c r="J1011" s="56">
        <v>0</v>
      </c>
      <c r="K1011" s="56">
        <v>0</v>
      </c>
      <c r="L1011" s="56">
        <v>0</v>
      </c>
      <c r="M1011" s="56">
        <v>0</v>
      </c>
      <c r="N1011" s="56">
        <v>0</v>
      </c>
      <c r="O1011" s="56">
        <v>0</v>
      </c>
      <c r="P1011" s="1">
        <v>43</v>
      </c>
    </row>
    <row r="1012" spans="1:16" ht="12.75">
      <c r="A1012" t="s">
        <v>235</v>
      </c>
      <c r="B1012" t="s">
        <v>2460</v>
      </c>
      <c r="C1012" t="s">
        <v>2533</v>
      </c>
      <c r="D1012" t="s">
        <v>2593</v>
      </c>
      <c r="E1012" t="s">
        <v>2598</v>
      </c>
      <c r="F1012" t="s">
        <v>2598</v>
      </c>
      <c r="G1012" t="s">
        <v>2599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56">
        <v>0</v>
      </c>
      <c r="O1012" s="56">
        <v>0</v>
      </c>
      <c r="P1012" s="1">
        <v>43</v>
      </c>
    </row>
    <row r="1013" spans="1:16" ht="12.75">
      <c r="A1013" t="s">
        <v>235</v>
      </c>
      <c r="B1013" t="s">
        <v>2460</v>
      </c>
      <c r="C1013" t="s">
        <v>2533</v>
      </c>
      <c r="D1013" t="s">
        <v>2600</v>
      </c>
      <c r="E1013" t="s">
        <v>2601</v>
      </c>
      <c r="F1013" t="s">
        <v>2601</v>
      </c>
      <c r="G1013" t="s">
        <v>2602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1">
        <v>43</v>
      </c>
    </row>
    <row r="1014" spans="1:16" ht="12.75">
      <c r="A1014" t="s">
        <v>235</v>
      </c>
      <c r="B1014" t="s">
        <v>2460</v>
      </c>
      <c r="C1014" t="s">
        <v>2533</v>
      </c>
      <c r="D1014" t="s">
        <v>2600</v>
      </c>
      <c r="E1014" t="s">
        <v>2603</v>
      </c>
      <c r="F1014" t="s">
        <v>2603</v>
      </c>
      <c r="G1014" t="s">
        <v>2604</v>
      </c>
      <c r="H1014" s="56">
        <v>0</v>
      </c>
      <c r="I1014" s="56">
        <v>0</v>
      </c>
      <c r="J1014" s="56">
        <v>0</v>
      </c>
      <c r="K1014" s="56">
        <v>0</v>
      </c>
      <c r="L1014" s="56">
        <v>0</v>
      </c>
      <c r="M1014" s="56">
        <v>0</v>
      </c>
      <c r="N1014" s="56">
        <v>0</v>
      </c>
      <c r="O1014" s="56">
        <v>0</v>
      </c>
      <c r="P1014" s="1">
        <v>43</v>
      </c>
    </row>
    <row r="1015" spans="1:16" ht="12.75">
      <c r="A1015" t="s">
        <v>235</v>
      </c>
      <c r="B1015" t="s">
        <v>2460</v>
      </c>
      <c r="C1015" t="s">
        <v>2605</v>
      </c>
      <c r="D1015" t="s">
        <v>2606</v>
      </c>
      <c r="E1015" t="s">
        <v>2607</v>
      </c>
      <c r="F1015" t="s">
        <v>2608</v>
      </c>
      <c r="G1015" t="s">
        <v>2609</v>
      </c>
      <c r="H1015" s="56">
        <v>0</v>
      </c>
      <c r="I1015" s="56">
        <v>0</v>
      </c>
      <c r="J1015" s="56">
        <v>22456.77</v>
      </c>
      <c r="K1015" s="56">
        <v>-22456.77</v>
      </c>
      <c r="L1015" s="56">
        <v>0</v>
      </c>
      <c r="M1015" s="56">
        <v>0</v>
      </c>
      <c r="N1015" s="56">
        <v>89280.53</v>
      </c>
      <c r="O1015" s="56">
        <v>-89280.53</v>
      </c>
      <c r="P1015" s="1">
        <v>43</v>
      </c>
    </row>
    <row r="1016" spans="1:16" ht="12.75">
      <c r="A1016" t="s">
        <v>235</v>
      </c>
      <c r="B1016" t="s">
        <v>2460</v>
      </c>
      <c r="C1016" t="s">
        <v>2605</v>
      </c>
      <c r="D1016" t="s">
        <v>2606</v>
      </c>
      <c r="E1016" t="s">
        <v>2607</v>
      </c>
      <c r="F1016" t="s">
        <v>2610</v>
      </c>
      <c r="G1016" t="s">
        <v>2611</v>
      </c>
      <c r="H1016" s="56">
        <v>0</v>
      </c>
      <c r="I1016" s="56">
        <v>0</v>
      </c>
      <c r="J1016" s="56">
        <v>26456.71</v>
      </c>
      <c r="K1016" s="56">
        <v>-26456.71</v>
      </c>
      <c r="L1016" s="56">
        <v>0</v>
      </c>
      <c r="M1016" s="56">
        <v>0</v>
      </c>
      <c r="N1016" s="56">
        <v>31548110.16</v>
      </c>
      <c r="O1016" s="56">
        <v>-31548110.16</v>
      </c>
      <c r="P1016" s="1">
        <v>43</v>
      </c>
    </row>
    <row r="1017" spans="1:16" ht="12.75">
      <c r="A1017" t="s">
        <v>235</v>
      </c>
      <c r="B1017" t="s">
        <v>2460</v>
      </c>
      <c r="C1017" t="s">
        <v>2605</v>
      </c>
      <c r="D1017" t="s">
        <v>2606</v>
      </c>
      <c r="E1017" t="s">
        <v>2607</v>
      </c>
      <c r="F1017" t="s">
        <v>2612</v>
      </c>
      <c r="G1017" t="s">
        <v>2613</v>
      </c>
      <c r="H1017" s="56">
        <v>0</v>
      </c>
      <c r="I1017" s="56">
        <v>0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1">
        <v>43</v>
      </c>
    </row>
    <row r="1018" spans="1:16" ht="12.75">
      <c r="A1018" t="s">
        <v>235</v>
      </c>
      <c r="B1018" t="s">
        <v>2460</v>
      </c>
      <c r="C1018" t="s">
        <v>2605</v>
      </c>
      <c r="D1018" t="s">
        <v>2606</v>
      </c>
      <c r="E1018" t="s">
        <v>2607</v>
      </c>
      <c r="F1018" t="s">
        <v>2614</v>
      </c>
      <c r="G1018" t="s">
        <v>2615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2460</v>
      </c>
      <c r="C1019" t="s">
        <v>2605</v>
      </c>
      <c r="D1019" t="s">
        <v>2606</v>
      </c>
      <c r="E1019" t="s">
        <v>2607</v>
      </c>
      <c r="F1019" t="s">
        <v>2616</v>
      </c>
      <c r="G1019" t="s">
        <v>2617</v>
      </c>
      <c r="H1019" s="56">
        <v>0</v>
      </c>
      <c r="I1019" s="56">
        <v>0</v>
      </c>
      <c r="J1019" s="56">
        <v>423782.09</v>
      </c>
      <c r="K1019" s="56">
        <v>-423782.09</v>
      </c>
      <c r="L1019" s="56">
        <v>0</v>
      </c>
      <c r="M1019" s="56">
        <v>0</v>
      </c>
      <c r="N1019" s="56">
        <v>0</v>
      </c>
      <c r="O1019" s="56">
        <v>0</v>
      </c>
      <c r="P1019" s="1">
        <v>43</v>
      </c>
    </row>
    <row r="1020" spans="1:16" ht="12.75">
      <c r="A1020" t="s">
        <v>235</v>
      </c>
      <c r="B1020" t="s">
        <v>2460</v>
      </c>
      <c r="C1020" t="s">
        <v>2605</v>
      </c>
      <c r="D1020" t="s">
        <v>2606</v>
      </c>
      <c r="E1020" t="s">
        <v>2607</v>
      </c>
      <c r="F1020" t="s">
        <v>2618</v>
      </c>
      <c r="G1020" t="s">
        <v>2619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1010585.19</v>
      </c>
      <c r="O1020" s="56">
        <v>-1010585.19</v>
      </c>
      <c r="P1020" s="1">
        <v>43</v>
      </c>
    </row>
    <row r="1021" spans="1:16" ht="12.75">
      <c r="A1021" t="s">
        <v>235</v>
      </c>
      <c r="B1021" t="s">
        <v>2460</v>
      </c>
      <c r="C1021" t="s">
        <v>2605</v>
      </c>
      <c r="D1021" t="s">
        <v>2606</v>
      </c>
      <c r="E1021" t="s">
        <v>2607</v>
      </c>
      <c r="F1021" t="s">
        <v>2620</v>
      </c>
      <c r="G1021" t="s">
        <v>2621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0</v>
      </c>
      <c r="O1021" s="56">
        <v>0</v>
      </c>
      <c r="P1021" s="1">
        <v>43</v>
      </c>
    </row>
    <row r="1022" spans="1:16" ht="12.75">
      <c r="A1022" t="s">
        <v>235</v>
      </c>
      <c r="B1022" t="s">
        <v>2460</v>
      </c>
      <c r="C1022" t="s">
        <v>2605</v>
      </c>
      <c r="D1022" t="s">
        <v>2606</v>
      </c>
      <c r="E1022" t="s">
        <v>2607</v>
      </c>
      <c r="F1022" t="s">
        <v>2622</v>
      </c>
      <c r="G1022" t="s">
        <v>2623</v>
      </c>
      <c r="H1022" s="56">
        <v>0</v>
      </c>
      <c r="I1022" s="56">
        <v>0</v>
      </c>
      <c r="J1022" s="56">
        <v>0</v>
      </c>
      <c r="K1022" s="56">
        <v>0</v>
      </c>
      <c r="L1022" s="56">
        <v>0</v>
      </c>
      <c r="M1022" s="56">
        <v>0</v>
      </c>
      <c r="N1022" s="56">
        <v>0</v>
      </c>
      <c r="O1022" s="56">
        <v>0</v>
      </c>
      <c r="P1022" s="1">
        <v>43</v>
      </c>
    </row>
    <row r="1023" spans="1:16" ht="12.75">
      <c r="A1023" t="s">
        <v>235</v>
      </c>
      <c r="B1023" t="s">
        <v>2460</v>
      </c>
      <c r="C1023" t="s">
        <v>2605</v>
      </c>
      <c r="D1023" t="s">
        <v>2606</v>
      </c>
      <c r="E1023" t="s">
        <v>2607</v>
      </c>
      <c r="F1023" t="s">
        <v>2624</v>
      </c>
      <c r="G1023" t="s">
        <v>2625</v>
      </c>
      <c r="H1023" s="56">
        <v>0</v>
      </c>
      <c r="I1023" s="56">
        <v>0</v>
      </c>
      <c r="J1023" s="56">
        <v>53611.04</v>
      </c>
      <c r="K1023" s="56">
        <v>-53611.04</v>
      </c>
      <c r="L1023" s="56">
        <v>0</v>
      </c>
      <c r="M1023" s="56">
        <v>0</v>
      </c>
      <c r="N1023" s="56">
        <v>4678271.16</v>
      </c>
      <c r="O1023" s="56">
        <v>-4678271.16</v>
      </c>
      <c r="P1023" s="1">
        <v>43</v>
      </c>
    </row>
    <row r="1024" spans="1:16" ht="12.75">
      <c r="A1024" t="s">
        <v>235</v>
      </c>
      <c r="B1024" t="s">
        <v>2460</v>
      </c>
      <c r="C1024" t="s">
        <v>2605</v>
      </c>
      <c r="D1024" t="s">
        <v>2606</v>
      </c>
      <c r="E1024" t="s">
        <v>2607</v>
      </c>
      <c r="F1024" t="s">
        <v>2626</v>
      </c>
      <c r="G1024" t="s">
        <v>2627</v>
      </c>
      <c r="H1024" s="56">
        <v>0</v>
      </c>
      <c r="I1024" s="56">
        <v>0</v>
      </c>
      <c r="J1024" s="56">
        <v>0</v>
      </c>
      <c r="K1024" s="56">
        <v>0</v>
      </c>
      <c r="L1024" s="56">
        <v>0</v>
      </c>
      <c r="M1024" s="56">
        <v>0</v>
      </c>
      <c r="N1024" s="56">
        <v>0</v>
      </c>
      <c r="O1024" s="56">
        <v>0</v>
      </c>
      <c r="P1024" s="1">
        <v>43</v>
      </c>
    </row>
    <row r="1025" spans="1:16" ht="12.75">
      <c r="A1025" t="s">
        <v>235</v>
      </c>
      <c r="B1025" t="s">
        <v>2460</v>
      </c>
      <c r="C1025" t="s">
        <v>2605</v>
      </c>
      <c r="D1025" t="s">
        <v>2606</v>
      </c>
      <c r="E1025" t="s">
        <v>2607</v>
      </c>
      <c r="F1025" t="s">
        <v>2628</v>
      </c>
      <c r="G1025" t="s">
        <v>2629</v>
      </c>
      <c r="H1025" s="56">
        <v>0</v>
      </c>
      <c r="I1025" s="56">
        <v>0</v>
      </c>
      <c r="J1025" s="56">
        <v>0</v>
      </c>
      <c r="K1025" s="56">
        <v>0</v>
      </c>
      <c r="L1025" s="56">
        <v>0</v>
      </c>
      <c r="M1025" s="56">
        <v>0</v>
      </c>
      <c r="N1025" s="56">
        <v>0</v>
      </c>
      <c r="O1025" s="56">
        <v>0</v>
      </c>
      <c r="P1025" s="1">
        <v>43</v>
      </c>
    </row>
    <row r="1026" spans="1:16" ht="12.75">
      <c r="A1026" t="s">
        <v>235</v>
      </c>
      <c r="B1026" t="s">
        <v>2460</v>
      </c>
      <c r="C1026" t="s">
        <v>2605</v>
      </c>
      <c r="D1026" t="s">
        <v>2606</v>
      </c>
      <c r="E1026" t="s">
        <v>2607</v>
      </c>
      <c r="F1026" t="s">
        <v>2630</v>
      </c>
      <c r="G1026" t="s">
        <v>2631</v>
      </c>
      <c r="H1026" s="56">
        <v>0</v>
      </c>
      <c r="I1026" s="56">
        <v>0</v>
      </c>
      <c r="J1026" s="56">
        <v>0</v>
      </c>
      <c r="K1026" s="56">
        <v>0</v>
      </c>
      <c r="L1026" s="56">
        <v>0</v>
      </c>
      <c r="M1026" s="56">
        <v>0</v>
      </c>
      <c r="N1026" s="56">
        <v>0</v>
      </c>
      <c r="O1026" s="56">
        <v>0</v>
      </c>
      <c r="P1026" s="1">
        <v>43</v>
      </c>
    </row>
    <row r="1027" spans="1:16" ht="12.75">
      <c r="A1027" t="s">
        <v>235</v>
      </c>
      <c r="B1027" t="s">
        <v>2460</v>
      </c>
      <c r="C1027" t="s">
        <v>2605</v>
      </c>
      <c r="D1027" t="s">
        <v>2606</v>
      </c>
      <c r="E1027" t="s">
        <v>2607</v>
      </c>
      <c r="F1027" t="s">
        <v>2632</v>
      </c>
      <c r="G1027" t="s">
        <v>2633</v>
      </c>
      <c r="H1027" s="56">
        <v>0</v>
      </c>
      <c r="I1027" s="56">
        <v>0</v>
      </c>
      <c r="J1027" s="56">
        <v>297000</v>
      </c>
      <c r="K1027" s="56">
        <v>-297000</v>
      </c>
      <c r="L1027" s="56">
        <v>0</v>
      </c>
      <c r="M1027" s="56">
        <v>0</v>
      </c>
      <c r="N1027" s="56">
        <v>25000</v>
      </c>
      <c r="O1027" s="56">
        <v>-25000</v>
      </c>
      <c r="P1027" s="1">
        <v>43</v>
      </c>
    </row>
    <row r="1028" spans="1:16" ht="12.75">
      <c r="A1028" t="s">
        <v>235</v>
      </c>
      <c r="B1028" t="s">
        <v>2460</v>
      </c>
      <c r="C1028" t="s">
        <v>2605</v>
      </c>
      <c r="D1028" t="s">
        <v>2606</v>
      </c>
      <c r="E1028" t="s">
        <v>2634</v>
      </c>
      <c r="F1028" t="s">
        <v>2635</v>
      </c>
      <c r="G1028" t="s">
        <v>2636</v>
      </c>
      <c r="H1028" s="56">
        <v>0</v>
      </c>
      <c r="I1028" s="56">
        <v>0</v>
      </c>
      <c r="J1028" s="56">
        <v>358111.06</v>
      </c>
      <c r="K1028" s="56">
        <v>-358111.06</v>
      </c>
      <c r="L1028" s="56">
        <v>0</v>
      </c>
      <c r="M1028" s="56">
        <v>0</v>
      </c>
      <c r="N1028" s="56">
        <v>112395738.65</v>
      </c>
      <c r="O1028" s="56">
        <v>-112395738.65</v>
      </c>
      <c r="P1028" s="1">
        <v>43</v>
      </c>
    </row>
    <row r="1029" spans="1:16" ht="12.75">
      <c r="A1029" t="s">
        <v>235</v>
      </c>
      <c r="B1029" t="s">
        <v>2460</v>
      </c>
      <c r="C1029" t="s">
        <v>2605</v>
      </c>
      <c r="D1029" t="s">
        <v>2606</v>
      </c>
      <c r="E1029" t="s">
        <v>2634</v>
      </c>
      <c r="F1029" t="s">
        <v>2637</v>
      </c>
      <c r="G1029" t="s">
        <v>2638</v>
      </c>
      <c r="H1029" s="56">
        <v>0</v>
      </c>
      <c r="I1029" s="56">
        <v>0</v>
      </c>
      <c r="J1029" s="56">
        <v>0</v>
      </c>
      <c r="K1029" s="56">
        <v>0</v>
      </c>
      <c r="L1029" s="56">
        <v>0</v>
      </c>
      <c r="M1029" s="56">
        <v>0</v>
      </c>
      <c r="N1029" s="56">
        <v>845355.06</v>
      </c>
      <c r="O1029" s="56">
        <v>-845355.06</v>
      </c>
      <c r="P1029" s="1">
        <v>43</v>
      </c>
    </row>
    <row r="1030" spans="1:16" ht="12.75">
      <c r="A1030" t="s">
        <v>235</v>
      </c>
      <c r="B1030" t="s">
        <v>2460</v>
      </c>
      <c r="C1030" t="s">
        <v>2605</v>
      </c>
      <c r="D1030" t="s">
        <v>2606</v>
      </c>
      <c r="E1030" t="s">
        <v>2634</v>
      </c>
      <c r="F1030" t="s">
        <v>2639</v>
      </c>
      <c r="G1030" t="s">
        <v>2640</v>
      </c>
      <c r="H1030" s="56">
        <v>0</v>
      </c>
      <c r="I1030" s="56">
        <v>0</v>
      </c>
      <c r="J1030" s="56">
        <v>20237.25</v>
      </c>
      <c r="K1030" s="56">
        <v>-20237.25</v>
      </c>
      <c r="L1030" s="56">
        <v>0</v>
      </c>
      <c r="M1030" s="56">
        <v>0</v>
      </c>
      <c r="N1030" s="56">
        <v>0</v>
      </c>
      <c r="O1030" s="56">
        <v>0</v>
      </c>
      <c r="P1030" s="1">
        <v>43</v>
      </c>
    </row>
    <row r="1031" spans="1:16" ht="12.75">
      <c r="A1031" t="s">
        <v>235</v>
      </c>
      <c r="B1031" t="s">
        <v>2460</v>
      </c>
      <c r="C1031" t="s">
        <v>2605</v>
      </c>
      <c r="D1031" t="s">
        <v>2606</v>
      </c>
      <c r="E1031" t="s">
        <v>2634</v>
      </c>
      <c r="F1031" t="s">
        <v>2641</v>
      </c>
      <c r="G1031" t="s">
        <v>2642</v>
      </c>
      <c r="H1031" s="56">
        <v>0</v>
      </c>
      <c r="I1031" s="56">
        <v>0</v>
      </c>
      <c r="J1031" s="56">
        <v>29345.11</v>
      </c>
      <c r="K1031" s="56">
        <v>-29345.11</v>
      </c>
      <c r="L1031" s="56">
        <v>0</v>
      </c>
      <c r="M1031" s="56">
        <v>0</v>
      </c>
      <c r="N1031" s="56">
        <v>37554.1</v>
      </c>
      <c r="O1031" s="56">
        <v>-37554.1</v>
      </c>
      <c r="P1031" s="1">
        <v>43</v>
      </c>
    </row>
    <row r="1032" spans="1:16" ht="12.75">
      <c r="A1032" t="s">
        <v>235</v>
      </c>
      <c r="B1032" t="s">
        <v>2460</v>
      </c>
      <c r="C1032" t="s">
        <v>2605</v>
      </c>
      <c r="D1032" t="s">
        <v>2606</v>
      </c>
      <c r="E1032" t="s">
        <v>2634</v>
      </c>
      <c r="F1032" t="s">
        <v>2643</v>
      </c>
      <c r="G1032" t="s">
        <v>2644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0</v>
      </c>
      <c r="O1032" s="56">
        <v>0</v>
      </c>
      <c r="P1032" s="1">
        <v>43</v>
      </c>
    </row>
    <row r="1033" spans="1:16" ht="12.75">
      <c r="A1033" t="s">
        <v>235</v>
      </c>
      <c r="B1033" t="s">
        <v>2460</v>
      </c>
      <c r="C1033" t="s">
        <v>2605</v>
      </c>
      <c r="D1033" t="s">
        <v>2606</v>
      </c>
      <c r="E1033" t="s">
        <v>2634</v>
      </c>
      <c r="F1033" t="s">
        <v>2645</v>
      </c>
      <c r="G1033" t="s">
        <v>2646</v>
      </c>
      <c r="H1033" s="56">
        <v>0</v>
      </c>
      <c r="I1033" s="56">
        <v>2408.29</v>
      </c>
      <c r="J1033" s="56">
        <v>129470.68</v>
      </c>
      <c r="K1033" s="56">
        <v>-127062.39</v>
      </c>
      <c r="L1033" s="56">
        <v>0</v>
      </c>
      <c r="M1033" s="56">
        <v>14023.65</v>
      </c>
      <c r="N1033" s="56">
        <v>1005552.55</v>
      </c>
      <c r="O1033" s="56">
        <v>-991528.9</v>
      </c>
      <c r="P1033" s="1">
        <v>43</v>
      </c>
    </row>
    <row r="1034" spans="1:16" ht="12.75">
      <c r="A1034" t="s">
        <v>235</v>
      </c>
      <c r="B1034" t="s">
        <v>2460</v>
      </c>
      <c r="C1034" t="s">
        <v>2605</v>
      </c>
      <c r="D1034" t="s">
        <v>2606</v>
      </c>
      <c r="E1034" t="s">
        <v>2634</v>
      </c>
      <c r="F1034" t="s">
        <v>2647</v>
      </c>
      <c r="G1034" t="s">
        <v>2648</v>
      </c>
      <c r="H1034" s="56">
        <v>0</v>
      </c>
      <c r="I1034" s="56">
        <v>0</v>
      </c>
      <c r="J1034" s="56">
        <v>0</v>
      </c>
      <c r="K1034" s="56">
        <v>0</v>
      </c>
      <c r="L1034" s="56">
        <v>0</v>
      </c>
      <c r="M1034" s="56">
        <v>0</v>
      </c>
      <c r="N1034" s="56">
        <v>0</v>
      </c>
      <c r="O1034" s="56">
        <v>0</v>
      </c>
      <c r="P1034" s="1">
        <v>43</v>
      </c>
    </row>
    <row r="1035" spans="1:16" ht="12.75">
      <c r="A1035" t="s">
        <v>235</v>
      </c>
      <c r="B1035" t="s">
        <v>2460</v>
      </c>
      <c r="C1035" t="s">
        <v>2605</v>
      </c>
      <c r="D1035" t="s">
        <v>2606</v>
      </c>
      <c r="E1035" t="s">
        <v>2634</v>
      </c>
      <c r="F1035" t="s">
        <v>2649</v>
      </c>
      <c r="G1035" t="s">
        <v>2650</v>
      </c>
      <c r="H1035" s="56">
        <v>0</v>
      </c>
      <c r="I1035" s="56">
        <v>0</v>
      </c>
      <c r="J1035" s="56">
        <v>0</v>
      </c>
      <c r="K1035" s="56">
        <v>0</v>
      </c>
      <c r="L1035" s="56">
        <v>0</v>
      </c>
      <c r="M1035" s="56">
        <v>0</v>
      </c>
      <c r="N1035" s="56">
        <v>0</v>
      </c>
      <c r="O1035" s="56">
        <v>0</v>
      </c>
      <c r="P1035" s="1">
        <v>43</v>
      </c>
    </row>
    <row r="1036" spans="1:16" ht="12.75">
      <c r="A1036" t="s">
        <v>235</v>
      </c>
      <c r="B1036" t="s">
        <v>2460</v>
      </c>
      <c r="C1036" t="s">
        <v>2605</v>
      </c>
      <c r="D1036" t="s">
        <v>2606</v>
      </c>
      <c r="E1036" t="s">
        <v>2634</v>
      </c>
      <c r="F1036" t="s">
        <v>2651</v>
      </c>
      <c r="G1036" t="s">
        <v>2652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2792623.09</v>
      </c>
      <c r="O1036" s="56">
        <v>-2792623.09</v>
      </c>
      <c r="P1036" s="1">
        <v>43</v>
      </c>
    </row>
    <row r="1037" spans="1:16" ht="12.75">
      <c r="A1037" t="s">
        <v>235</v>
      </c>
      <c r="B1037" t="s">
        <v>2460</v>
      </c>
      <c r="C1037" t="s">
        <v>2605</v>
      </c>
      <c r="D1037" t="s">
        <v>2606</v>
      </c>
      <c r="E1037" t="s">
        <v>2634</v>
      </c>
      <c r="F1037" t="s">
        <v>2653</v>
      </c>
      <c r="G1037" t="s">
        <v>2654</v>
      </c>
      <c r="H1037" s="56">
        <v>0</v>
      </c>
      <c r="I1037" s="56">
        <v>0</v>
      </c>
      <c r="J1037" s="56">
        <v>59429.58</v>
      </c>
      <c r="K1037" s="56">
        <v>-59429.58</v>
      </c>
      <c r="L1037" s="56">
        <v>0</v>
      </c>
      <c r="M1037" s="56">
        <v>0</v>
      </c>
      <c r="N1037" s="56">
        <v>0</v>
      </c>
      <c r="O1037" s="56">
        <v>0</v>
      </c>
      <c r="P1037" s="1">
        <v>43</v>
      </c>
    </row>
    <row r="1038" spans="1:16" ht="12.75">
      <c r="A1038" t="s">
        <v>235</v>
      </c>
      <c r="B1038" t="s">
        <v>2460</v>
      </c>
      <c r="C1038" t="s">
        <v>2605</v>
      </c>
      <c r="D1038" t="s">
        <v>2606</v>
      </c>
      <c r="E1038" t="s">
        <v>2634</v>
      </c>
      <c r="F1038" t="s">
        <v>2655</v>
      </c>
      <c r="G1038" t="s">
        <v>2656</v>
      </c>
      <c r="H1038" s="56">
        <v>0</v>
      </c>
      <c r="I1038" s="56">
        <v>0</v>
      </c>
      <c r="J1038" s="56">
        <v>30637.39</v>
      </c>
      <c r="K1038" s="56">
        <v>-30637.39</v>
      </c>
      <c r="L1038" s="56">
        <v>0</v>
      </c>
      <c r="M1038" s="56">
        <v>0</v>
      </c>
      <c r="N1038" s="56">
        <v>35481.88</v>
      </c>
      <c r="O1038" s="56">
        <v>-35481.88</v>
      </c>
      <c r="P1038" s="1">
        <v>43</v>
      </c>
    </row>
    <row r="1039" spans="1:16" ht="12.75">
      <c r="A1039" t="s">
        <v>235</v>
      </c>
      <c r="B1039" t="s">
        <v>2460</v>
      </c>
      <c r="C1039" t="s">
        <v>2605</v>
      </c>
      <c r="D1039" t="s">
        <v>2606</v>
      </c>
      <c r="E1039" t="s">
        <v>2634</v>
      </c>
      <c r="F1039" t="s">
        <v>2657</v>
      </c>
      <c r="G1039" t="s">
        <v>2658</v>
      </c>
      <c r="H1039" s="56">
        <v>0</v>
      </c>
      <c r="I1039" s="56">
        <v>0</v>
      </c>
      <c r="J1039" s="56">
        <v>0</v>
      </c>
      <c r="K1039" s="56">
        <v>0</v>
      </c>
      <c r="L1039" s="56">
        <v>0</v>
      </c>
      <c r="M1039" s="56">
        <v>0</v>
      </c>
      <c r="N1039" s="56">
        <v>0</v>
      </c>
      <c r="O1039" s="56">
        <v>0</v>
      </c>
      <c r="P1039" s="1">
        <v>43</v>
      </c>
    </row>
    <row r="1040" spans="1:16" ht="12.75">
      <c r="A1040" t="s">
        <v>235</v>
      </c>
      <c r="B1040" t="s">
        <v>2460</v>
      </c>
      <c r="C1040" t="s">
        <v>2605</v>
      </c>
      <c r="D1040" t="s">
        <v>2606</v>
      </c>
      <c r="E1040" t="s">
        <v>2634</v>
      </c>
      <c r="F1040" t="s">
        <v>2659</v>
      </c>
      <c r="G1040" t="s">
        <v>2660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2460</v>
      </c>
      <c r="C1041" t="s">
        <v>2605</v>
      </c>
      <c r="D1041" t="s">
        <v>2661</v>
      </c>
      <c r="E1041" t="s">
        <v>2662</v>
      </c>
      <c r="F1041" t="s">
        <v>2663</v>
      </c>
      <c r="G1041" t="s">
        <v>2664</v>
      </c>
      <c r="H1041" s="56">
        <v>0</v>
      </c>
      <c r="I1041" s="56">
        <v>0</v>
      </c>
      <c r="J1041" s="56">
        <v>59288.59</v>
      </c>
      <c r="K1041" s="56">
        <v>-59288.59</v>
      </c>
      <c r="L1041" s="56">
        <v>0</v>
      </c>
      <c r="M1041" s="56">
        <v>0</v>
      </c>
      <c r="N1041" s="56">
        <v>11483.5</v>
      </c>
      <c r="O1041" s="56">
        <v>-11483.5</v>
      </c>
      <c r="P1041" s="1">
        <v>43</v>
      </c>
    </row>
    <row r="1042" spans="1:16" ht="12.75">
      <c r="A1042" t="s">
        <v>235</v>
      </c>
      <c r="B1042" t="s">
        <v>2460</v>
      </c>
      <c r="C1042" t="s">
        <v>2605</v>
      </c>
      <c r="D1042" t="s">
        <v>2661</v>
      </c>
      <c r="E1042" t="s">
        <v>2662</v>
      </c>
      <c r="F1042" t="s">
        <v>2665</v>
      </c>
      <c r="G1042" t="s">
        <v>2247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0</v>
      </c>
      <c r="O1042" s="56">
        <v>0</v>
      </c>
      <c r="P1042" s="1">
        <v>43</v>
      </c>
    </row>
    <row r="1043" spans="1:16" ht="12.75">
      <c r="A1043" t="s">
        <v>235</v>
      </c>
      <c r="B1043" t="s">
        <v>2460</v>
      </c>
      <c r="C1043" t="s">
        <v>2605</v>
      </c>
      <c r="D1043" t="s">
        <v>2666</v>
      </c>
      <c r="E1043" t="s">
        <v>2667</v>
      </c>
      <c r="F1043" t="s">
        <v>2667</v>
      </c>
      <c r="G1043" t="s">
        <v>2668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6">
        <v>0</v>
      </c>
      <c r="N1043" s="56">
        <v>526390.03</v>
      </c>
      <c r="O1043" s="56">
        <v>-526390.03</v>
      </c>
      <c r="P1043" s="1">
        <v>43</v>
      </c>
    </row>
    <row r="1044" spans="1:16" ht="12.75">
      <c r="A1044" t="s">
        <v>235</v>
      </c>
      <c r="B1044" t="s">
        <v>2460</v>
      </c>
      <c r="C1044" t="s">
        <v>2669</v>
      </c>
      <c r="D1044" t="s">
        <v>2670</v>
      </c>
      <c r="E1044" t="s">
        <v>2671</v>
      </c>
      <c r="F1044" t="s">
        <v>2671</v>
      </c>
      <c r="G1044" t="s">
        <v>2672</v>
      </c>
      <c r="H1044" s="56">
        <v>0</v>
      </c>
      <c r="I1044" s="56">
        <v>0</v>
      </c>
      <c r="J1044" s="56">
        <v>0</v>
      </c>
      <c r="K1044" s="56">
        <v>0</v>
      </c>
      <c r="L1044" s="56">
        <v>0</v>
      </c>
      <c r="M1044" s="56">
        <v>0</v>
      </c>
      <c r="N1044" s="56">
        <v>0</v>
      </c>
      <c r="O1044" s="56">
        <v>0</v>
      </c>
      <c r="P1044" s="1">
        <v>43</v>
      </c>
    </row>
    <row r="1045" spans="1:16" ht="12.75">
      <c r="A1045" t="s">
        <v>235</v>
      </c>
      <c r="B1045" t="s">
        <v>2460</v>
      </c>
      <c r="C1045" t="s">
        <v>2669</v>
      </c>
      <c r="D1045" t="s">
        <v>2673</v>
      </c>
      <c r="E1045" t="s">
        <v>2674</v>
      </c>
      <c r="F1045" t="s">
        <v>2674</v>
      </c>
      <c r="G1045" t="s">
        <v>2675</v>
      </c>
      <c r="H1045" s="56">
        <v>0</v>
      </c>
      <c r="I1045" s="56">
        <v>0</v>
      </c>
      <c r="J1045" s="56">
        <v>0</v>
      </c>
      <c r="K1045" s="56">
        <v>0</v>
      </c>
      <c r="L1045" s="56">
        <v>0</v>
      </c>
      <c r="M1045" s="56">
        <v>0</v>
      </c>
      <c r="N1045" s="56">
        <v>0</v>
      </c>
      <c r="O1045" s="56">
        <v>0</v>
      </c>
      <c r="P1045" s="1">
        <v>43</v>
      </c>
    </row>
    <row r="1046" spans="1:16" ht="12.75">
      <c r="A1046" t="s">
        <v>235</v>
      </c>
      <c r="B1046" t="s">
        <v>2460</v>
      </c>
      <c r="C1046" t="s">
        <v>2669</v>
      </c>
      <c r="D1046" t="s">
        <v>2676</v>
      </c>
      <c r="E1046" t="s">
        <v>2677</v>
      </c>
      <c r="F1046" t="s">
        <v>2678</v>
      </c>
      <c r="G1046" t="s">
        <v>2679</v>
      </c>
      <c r="H1046" s="56">
        <v>0</v>
      </c>
      <c r="I1046" s="56">
        <v>0</v>
      </c>
      <c r="J1046" s="56">
        <v>0</v>
      </c>
      <c r="K1046" s="56">
        <v>0</v>
      </c>
      <c r="L1046" s="56">
        <v>0</v>
      </c>
      <c r="M1046" s="56">
        <v>0</v>
      </c>
      <c r="N1046" s="56">
        <v>0</v>
      </c>
      <c r="O1046" s="56">
        <v>0</v>
      </c>
      <c r="P1046" s="1">
        <v>43</v>
      </c>
    </row>
    <row r="1047" spans="1:16" ht="12.75">
      <c r="A1047" t="s">
        <v>235</v>
      </c>
      <c r="B1047" t="s">
        <v>2460</v>
      </c>
      <c r="C1047" t="s">
        <v>2669</v>
      </c>
      <c r="D1047" t="s">
        <v>2676</v>
      </c>
      <c r="E1047" t="s">
        <v>2677</v>
      </c>
      <c r="F1047" t="s">
        <v>2680</v>
      </c>
      <c r="G1047" t="s">
        <v>2681</v>
      </c>
      <c r="H1047" s="56">
        <v>0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1">
        <v>43</v>
      </c>
    </row>
    <row r="1048" spans="1:16" ht="12.75">
      <c r="A1048" t="s">
        <v>235</v>
      </c>
      <c r="B1048" t="s">
        <v>2460</v>
      </c>
      <c r="C1048" t="s">
        <v>2669</v>
      </c>
      <c r="D1048" t="s">
        <v>2676</v>
      </c>
      <c r="E1048" t="s">
        <v>2677</v>
      </c>
      <c r="F1048" t="s">
        <v>2682</v>
      </c>
      <c r="G1048" t="s">
        <v>2683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0</v>
      </c>
      <c r="O1048" s="56">
        <v>0</v>
      </c>
      <c r="P1048" s="1">
        <v>43</v>
      </c>
    </row>
    <row r="1049" spans="1:16" ht="12.75">
      <c r="A1049" t="s">
        <v>235</v>
      </c>
      <c r="B1049" t="s">
        <v>2460</v>
      </c>
      <c r="C1049" t="s">
        <v>2669</v>
      </c>
      <c r="D1049" t="s">
        <v>2676</v>
      </c>
      <c r="E1049" t="s">
        <v>2677</v>
      </c>
      <c r="F1049" t="s">
        <v>2684</v>
      </c>
      <c r="G1049" t="s">
        <v>2685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</v>
      </c>
      <c r="N1049" s="56">
        <v>0</v>
      </c>
      <c r="O1049" s="56">
        <v>0</v>
      </c>
      <c r="P1049" s="1">
        <v>43</v>
      </c>
    </row>
    <row r="1050" spans="1:16" ht="12.75">
      <c r="A1050" t="s">
        <v>235</v>
      </c>
      <c r="B1050" t="s">
        <v>2460</v>
      </c>
      <c r="C1050" t="s">
        <v>2669</v>
      </c>
      <c r="D1050" t="s">
        <v>2676</v>
      </c>
      <c r="E1050" t="s">
        <v>2677</v>
      </c>
      <c r="F1050" t="s">
        <v>2686</v>
      </c>
      <c r="G1050" t="s">
        <v>2687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0</v>
      </c>
      <c r="O1050" s="56">
        <v>0</v>
      </c>
      <c r="P1050" s="1">
        <v>43</v>
      </c>
    </row>
    <row r="1051" spans="1:16" ht="12.75">
      <c r="A1051" t="s">
        <v>235</v>
      </c>
      <c r="B1051" t="s">
        <v>2460</v>
      </c>
      <c r="C1051" t="s">
        <v>2669</v>
      </c>
      <c r="D1051" t="s">
        <v>2676</v>
      </c>
      <c r="E1051" t="s">
        <v>2677</v>
      </c>
      <c r="F1051" t="s">
        <v>2688</v>
      </c>
      <c r="G1051" t="s">
        <v>2689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56">
        <v>0</v>
      </c>
      <c r="O1051" s="56">
        <v>0</v>
      </c>
      <c r="P1051" s="1">
        <v>43</v>
      </c>
    </row>
    <row r="1052" spans="1:16" ht="12.75">
      <c r="A1052" t="s">
        <v>235</v>
      </c>
      <c r="B1052" t="s">
        <v>2460</v>
      </c>
      <c r="C1052" t="s">
        <v>2669</v>
      </c>
      <c r="D1052" t="s">
        <v>2676</v>
      </c>
      <c r="E1052" t="s">
        <v>2677</v>
      </c>
      <c r="F1052" t="s">
        <v>2690</v>
      </c>
      <c r="G1052" t="s">
        <v>2691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0</v>
      </c>
      <c r="N1052" s="56">
        <v>0</v>
      </c>
      <c r="O1052" s="56">
        <v>0</v>
      </c>
      <c r="P1052" s="1">
        <v>43</v>
      </c>
    </row>
    <row r="1053" spans="1:16" ht="12.75">
      <c r="A1053" t="s">
        <v>235</v>
      </c>
      <c r="B1053" t="s">
        <v>2460</v>
      </c>
      <c r="C1053" t="s">
        <v>2669</v>
      </c>
      <c r="D1053" t="s">
        <v>2692</v>
      </c>
      <c r="E1053" t="s">
        <v>2693</v>
      </c>
      <c r="F1053" t="s">
        <v>2693</v>
      </c>
      <c r="G1053" t="s">
        <v>2694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2460</v>
      </c>
      <c r="C1054" t="s">
        <v>2669</v>
      </c>
      <c r="D1054" t="s">
        <v>2692</v>
      </c>
      <c r="E1054" t="s">
        <v>2695</v>
      </c>
      <c r="F1054" t="s">
        <v>2695</v>
      </c>
      <c r="G1054" t="s">
        <v>2696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0</v>
      </c>
      <c r="O1054" s="56">
        <v>0</v>
      </c>
      <c r="P1054" s="1">
        <v>43</v>
      </c>
    </row>
    <row r="1055" spans="1:16" ht="12.75">
      <c r="A1055" t="s">
        <v>235</v>
      </c>
      <c r="B1055" t="s">
        <v>2460</v>
      </c>
      <c r="C1055" t="s">
        <v>2669</v>
      </c>
      <c r="D1055" t="s">
        <v>2697</v>
      </c>
      <c r="E1055" t="s">
        <v>2698</v>
      </c>
      <c r="F1055" t="s">
        <v>2698</v>
      </c>
      <c r="G1055" t="s">
        <v>2699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1">
        <v>43</v>
      </c>
    </row>
    <row r="1056" spans="1:16" ht="12.75">
      <c r="A1056" t="s">
        <v>235</v>
      </c>
      <c r="B1056" t="s">
        <v>2460</v>
      </c>
      <c r="C1056" t="s">
        <v>2669</v>
      </c>
      <c r="D1056" t="s">
        <v>2697</v>
      </c>
      <c r="E1056" t="s">
        <v>2700</v>
      </c>
      <c r="F1056" t="s">
        <v>2700</v>
      </c>
      <c r="G1056" t="s">
        <v>2701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1">
        <v>43</v>
      </c>
    </row>
    <row r="1057" spans="1:16" ht="12.75">
      <c r="A1057" t="s">
        <v>235</v>
      </c>
      <c r="B1057" t="s">
        <v>2460</v>
      </c>
      <c r="C1057" t="s">
        <v>2669</v>
      </c>
      <c r="D1057" t="s">
        <v>2697</v>
      </c>
      <c r="E1057" t="s">
        <v>2702</v>
      </c>
      <c r="F1057" t="s">
        <v>2702</v>
      </c>
      <c r="G1057" t="s">
        <v>2703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1">
        <v>43</v>
      </c>
    </row>
    <row r="1058" spans="1:16" ht="12.75">
      <c r="A1058" t="s">
        <v>235</v>
      </c>
      <c r="B1058" t="s">
        <v>2460</v>
      </c>
      <c r="C1058" t="s">
        <v>2669</v>
      </c>
      <c r="D1058" t="s">
        <v>2697</v>
      </c>
      <c r="E1058" t="s">
        <v>2704</v>
      </c>
      <c r="F1058" t="s">
        <v>2704</v>
      </c>
      <c r="G1058" t="s">
        <v>2705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1">
        <v>43</v>
      </c>
    </row>
    <row r="1059" spans="1:16" ht="12.75">
      <c r="A1059" t="s">
        <v>235</v>
      </c>
      <c r="B1059" t="s">
        <v>2460</v>
      </c>
      <c r="C1059" t="s">
        <v>2669</v>
      </c>
      <c r="D1059" t="s">
        <v>2697</v>
      </c>
      <c r="E1059" t="s">
        <v>2706</v>
      </c>
      <c r="F1059" t="s">
        <v>2706</v>
      </c>
      <c r="G1059" t="s">
        <v>2707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2460</v>
      </c>
      <c r="C1060" t="s">
        <v>2669</v>
      </c>
      <c r="D1060" t="s">
        <v>2708</v>
      </c>
      <c r="E1060" t="s">
        <v>2709</v>
      </c>
      <c r="F1060" t="s">
        <v>2709</v>
      </c>
      <c r="G1060" t="s">
        <v>2710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1">
        <v>43</v>
      </c>
    </row>
    <row r="1061" spans="1:16" ht="12.75">
      <c r="A1061" t="s">
        <v>235</v>
      </c>
      <c r="B1061" t="s">
        <v>2460</v>
      </c>
      <c r="C1061" t="s">
        <v>2669</v>
      </c>
      <c r="D1061" t="s">
        <v>2708</v>
      </c>
      <c r="E1061" t="s">
        <v>2711</v>
      </c>
      <c r="F1061" t="s">
        <v>2711</v>
      </c>
      <c r="G1061" t="s">
        <v>2712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1">
        <v>43</v>
      </c>
    </row>
    <row r="1062" spans="1:16" ht="12.75">
      <c r="A1062" t="s">
        <v>235</v>
      </c>
      <c r="B1062" t="s">
        <v>2460</v>
      </c>
      <c r="C1062" t="s">
        <v>2669</v>
      </c>
      <c r="D1062" t="s">
        <v>2708</v>
      </c>
      <c r="E1062" t="s">
        <v>2713</v>
      </c>
      <c r="F1062" t="s">
        <v>2713</v>
      </c>
      <c r="G1062" t="s">
        <v>2714</v>
      </c>
      <c r="H1062" s="56">
        <v>0</v>
      </c>
      <c r="I1062" s="56">
        <v>0</v>
      </c>
      <c r="J1062" s="56">
        <v>0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1">
        <v>43</v>
      </c>
    </row>
    <row r="1063" spans="1:16" ht="12.75">
      <c r="A1063" t="s">
        <v>235</v>
      </c>
      <c r="B1063" t="s">
        <v>2460</v>
      </c>
      <c r="C1063" t="s">
        <v>2669</v>
      </c>
      <c r="D1063" t="s">
        <v>2715</v>
      </c>
      <c r="E1063" t="s">
        <v>2716</v>
      </c>
      <c r="F1063" t="s">
        <v>2716</v>
      </c>
      <c r="G1063" t="s">
        <v>2717</v>
      </c>
      <c r="H1063" s="56">
        <v>0</v>
      </c>
      <c r="I1063" s="56">
        <v>0</v>
      </c>
      <c r="J1063" s="56">
        <v>0</v>
      </c>
      <c r="K1063" s="56">
        <v>0</v>
      </c>
      <c r="L1063" s="56">
        <v>0</v>
      </c>
      <c r="M1063" s="56">
        <v>0</v>
      </c>
      <c r="N1063" s="56">
        <v>0</v>
      </c>
      <c r="O1063" s="56">
        <v>0</v>
      </c>
      <c r="P1063" s="1">
        <v>43</v>
      </c>
    </row>
    <row r="1064" spans="1:16" ht="12.75">
      <c r="A1064" t="s">
        <v>235</v>
      </c>
      <c r="B1064" t="s">
        <v>2460</v>
      </c>
      <c r="C1064" t="s">
        <v>2669</v>
      </c>
      <c r="D1064" t="s">
        <v>2715</v>
      </c>
      <c r="E1064" t="s">
        <v>2718</v>
      </c>
      <c r="F1064" t="s">
        <v>2718</v>
      </c>
      <c r="G1064" t="s">
        <v>2719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1">
        <v>43</v>
      </c>
    </row>
    <row r="1065" spans="1:16" ht="12.75">
      <c r="A1065" t="s">
        <v>235</v>
      </c>
      <c r="B1065" t="s">
        <v>2460</v>
      </c>
      <c r="C1065" t="s">
        <v>2669</v>
      </c>
      <c r="D1065" t="s">
        <v>2715</v>
      </c>
      <c r="E1065" t="s">
        <v>2720</v>
      </c>
      <c r="F1065" t="s">
        <v>2720</v>
      </c>
      <c r="G1065" t="s">
        <v>2721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2460</v>
      </c>
      <c r="C1066" t="s">
        <v>2669</v>
      </c>
      <c r="D1066" t="s">
        <v>2722</v>
      </c>
      <c r="E1066" t="s">
        <v>2723</v>
      </c>
      <c r="F1066" t="s">
        <v>2723</v>
      </c>
      <c r="G1066" t="s">
        <v>2724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0</v>
      </c>
      <c r="O1066" s="56">
        <v>0</v>
      </c>
      <c r="P1066" s="1">
        <v>43</v>
      </c>
    </row>
    <row r="1067" spans="1:16" ht="12.75">
      <c r="A1067" t="s">
        <v>235</v>
      </c>
      <c r="B1067" t="s">
        <v>2460</v>
      </c>
      <c r="C1067" t="s">
        <v>2669</v>
      </c>
      <c r="D1067" t="s">
        <v>2725</v>
      </c>
      <c r="E1067" t="s">
        <v>2726</v>
      </c>
      <c r="F1067" t="s">
        <v>2726</v>
      </c>
      <c r="G1067" t="s">
        <v>2727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0</v>
      </c>
      <c r="O1067" s="56">
        <v>0</v>
      </c>
      <c r="P1067" s="1">
        <v>43</v>
      </c>
    </row>
    <row r="1068" spans="1:16" ht="12.75">
      <c r="A1068" t="s">
        <v>235</v>
      </c>
      <c r="B1068" t="s">
        <v>2460</v>
      </c>
      <c r="C1068" t="s">
        <v>2669</v>
      </c>
      <c r="D1068" t="s">
        <v>2725</v>
      </c>
      <c r="E1068" t="s">
        <v>2728</v>
      </c>
      <c r="F1068" t="s">
        <v>2728</v>
      </c>
      <c r="G1068" t="s">
        <v>2602</v>
      </c>
      <c r="H1068" s="56">
        <v>0</v>
      </c>
      <c r="I1068" s="56">
        <v>196850.78</v>
      </c>
      <c r="J1068" s="56">
        <v>1455682.66</v>
      </c>
      <c r="K1068" s="56">
        <v>-1258831.88</v>
      </c>
      <c r="L1068" s="56">
        <v>0</v>
      </c>
      <c r="M1068" s="56">
        <v>2585148.23</v>
      </c>
      <c r="N1068" s="56">
        <v>21227410.28</v>
      </c>
      <c r="O1068" s="56">
        <v>-18642262.05</v>
      </c>
      <c r="P1068" s="1">
        <v>43</v>
      </c>
    </row>
    <row r="1069" spans="1:16" ht="12.75">
      <c r="A1069" t="s">
        <v>235</v>
      </c>
      <c r="B1069" t="s">
        <v>2460</v>
      </c>
      <c r="C1069" t="s">
        <v>2669</v>
      </c>
      <c r="D1069" t="s">
        <v>2725</v>
      </c>
      <c r="E1069" t="s">
        <v>2729</v>
      </c>
      <c r="F1069" t="s">
        <v>2729</v>
      </c>
      <c r="G1069" t="s">
        <v>2604</v>
      </c>
      <c r="H1069" s="56">
        <v>0</v>
      </c>
      <c r="I1069" s="56">
        <v>0</v>
      </c>
      <c r="J1069" s="56">
        <v>103.86</v>
      </c>
      <c r="K1069" s="56">
        <v>-103.86</v>
      </c>
      <c r="L1069" s="56">
        <v>0</v>
      </c>
      <c r="M1069" s="56">
        <v>0</v>
      </c>
      <c r="N1069" s="56">
        <v>13197.16</v>
      </c>
      <c r="O1069" s="56">
        <v>-13197.16</v>
      </c>
      <c r="P1069" s="1">
        <v>43</v>
      </c>
    </row>
    <row r="1070" spans="1:16" ht="12.75">
      <c r="A1070" t="s">
        <v>235</v>
      </c>
      <c r="B1070" t="s">
        <v>2460</v>
      </c>
      <c r="C1070" t="s">
        <v>2669</v>
      </c>
      <c r="D1070" t="s">
        <v>2725</v>
      </c>
      <c r="E1070" t="s">
        <v>2730</v>
      </c>
      <c r="F1070" t="s">
        <v>2730</v>
      </c>
      <c r="G1070" t="s">
        <v>2731</v>
      </c>
      <c r="H1070" s="56">
        <v>0</v>
      </c>
      <c r="I1070" s="56">
        <v>158622.8</v>
      </c>
      <c r="J1070" s="56">
        <v>16351086.41</v>
      </c>
      <c r="K1070" s="56">
        <v>-16192463.61</v>
      </c>
      <c r="L1070" s="56">
        <v>0</v>
      </c>
      <c r="M1070" s="56">
        <v>9192195.95</v>
      </c>
      <c r="N1070" s="56">
        <v>22011086.32</v>
      </c>
      <c r="O1070" s="56">
        <v>-12818890.37</v>
      </c>
      <c r="P1070" s="1">
        <v>43</v>
      </c>
    </row>
    <row r="1071" spans="1:16" ht="12.75">
      <c r="A1071" t="s">
        <v>235</v>
      </c>
      <c r="B1071" t="s">
        <v>2460</v>
      </c>
      <c r="C1071" t="s">
        <v>2732</v>
      </c>
      <c r="D1071" t="s">
        <v>2733</v>
      </c>
      <c r="E1071" t="s">
        <v>2734</v>
      </c>
      <c r="F1071" t="s">
        <v>2734</v>
      </c>
      <c r="G1071" t="s">
        <v>2735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0</v>
      </c>
      <c r="O1071" s="56">
        <v>0</v>
      </c>
      <c r="P1071" s="1">
        <v>43</v>
      </c>
    </row>
    <row r="1072" spans="1:16" ht="12.75">
      <c r="A1072" t="s">
        <v>235</v>
      </c>
      <c r="B1072" t="s">
        <v>2460</v>
      </c>
      <c r="C1072" t="s">
        <v>2732</v>
      </c>
      <c r="D1072" t="s">
        <v>2736</v>
      </c>
      <c r="E1072" t="s">
        <v>2737</v>
      </c>
      <c r="F1072" t="s">
        <v>2737</v>
      </c>
      <c r="G1072" t="s">
        <v>2738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1">
        <v>43</v>
      </c>
    </row>
    <row r="1073" spans="1:16" ht="12.75">
      <c r="A1073" t="s">
        <v>235</v>
      </c>
      <c r="B1073" t="s">
        <v>2460</v>
      </c>
      <c r="C1073" t="s">
        <v>2732</v>
      </c>
      <c r="D1073" t="s">
        <v>2739</v>
      </c>
      <c r="E1073" t="s">
        <v>2740</v>
      </c>
      <c r="F1073" t="s">
        <v>2740</v>
      </c>
      <c r="G1073" t="s">
        <v>2741</v>
      </c>
      <c r="H1073" s="56">
        <v>0</v>
      </c>
      <c r="I1073" s="56">
        <v>54833.18</v>
      </c>
      <c r="J1073" s="56">
        <v>259441.19</v>
      </c>
      <c r="K1073" s="56">
        <v>-204608.01</v>
      </c>
      <c r="L1073" s="56">
        <v>0</v>
      </c>
      <c r="M1073" s="56">
        <v>495413.2</v>
      </c>
      <c r="N1073" s="56">
        <v>2841226.79</v>
      </c>
      <c r="O1073" s="56">
        <v>-2345813.59</v>
      </c>
      <c r="P1073" s="1">
        <v>43</v>
      </c>
    </row>
    <row r="1074" spans="1:16" ht="12.75">
      <c r="A1074" t="s">
        <v>235</v>
      </c>
      <c r="B1074" t="s">
        <v>2460</v>
      </c>
      <c r="C1074" t="s">
        <v>2732</v>
      </c>
      <c r="D1074" t="s">
        <v>2739</v>
      </c>
      <c r="E1074" t="s">
        <v>2742</v>
      </c>
      <c r="F1074" t="s">
        <v>2742</v>
      </c>
      <c r="G1074" t="s">
        <v>2743</v>
      </c>
      <c r="H1074" s="56">
        <v>0</v>
      </c>
      <c r="I1074" s="56">
        <v>1143.3</v>
      </c>
      <c r="J1074" s="56">
        <v>0</v>
      </c>
      <c r="K1074" s="56">
        <v>1143.3</v>
      </c>
      <c r="L1074" s="56">
        <v>0</v>
      </c>
      <c r="M1074" s="56">
        <v>0</v>
      </c>
      <c r="N1074" s="56">
        <v>0</v>
      </c>
      <c r="O1074" s="56">
        <v>0</v>
      </c>
      <c r="P1074" s="1">
        <v>43</v>
      </c>
    </row>
    <row r="1075" spans="1:16" ht="12.75">
      <c r="A1075" t="s">
        <v>235</v>
      </c>
      <c r="B1075" t="s">
        <v>2460</v>
      </c>
      <c r="C1075" t="s">
        <v>2732</v>
      </c>
      <c r="D1075" t="s">
        <v>2739</v>
      </c>
      <c r="E1075" t="s">
        <v>2744</v>
      </c>
      <c r="F1075" t="s">
        <v>2744</v>
      </c>
      <c r="G1075" t="s">
        <v>2745</v>
      </c>
      <c r="H1075" s="56">
        <v>0</v>
      </c>
      <c r="I1075" s="56">
        <v>0</v>
      </c>
      <c r="J1075" s="56">
        <v>6000</v>
      </c>
      <c r="K1075" s="56">
        <v>-6000</v>
      </c>
      <c r="L1075" s="56">
        <v>0</v>
      </c>
      <c r="M1075" s="56">
        <v>0</v>
      </c>
      <c r="N1075" s="56">
        <v>22000</v>
      </c>
      <c r="O1075" s="56">
        <v>-22000</v>
      </c>
      <c r="P1075" s="1">
        <v>43</v>
      </c>
    </row>
    <row r="1076" spans="1:16" ht="12.75">
      <c r="A1076" t="s">
        <v>235</v>
      </c>
      <c r="B1076" t="s">
        <v>2460</v>
      </c>
      <c r="C1076" t="s">
        <v>2732</v>
      </c>
      <c r="D1076" t="s">
        <v>2746</v>
      </c>
      <c r="E1076" t="s">
        <v>2747</v>
      </c>
      <c r="F1076" t="s">
        <v>2747</v>
      </c>
      <c r="G1076" t="s">
        <v>2748</v>
      </c>
      <c r="H1076" s="56">
        <v>0</v>
      </c>
      <c r="I1076" s="56">
        <v>0</v>
      </c>
      <c r="J1076" s="56">
        <v>2779</v>
      </c>
      <c r="K1076" s="56">
        <v>-2779</v>
      </c>
      <c r="L1076" s="56">
        <v>0</v>
      </c>
      <c r="M1076" s="56">
        <v>0</v>
      </c>
      <c r="N1076" s="56">
        <v>2236</v>
      </c>
      <c r="O1076" s="56">
        <v>-2236</v>
      </c>
      <c r="P1076" s="1">
        <v>43</v>
      </c>
    </row>
    <row r="1077" spans="1:16" ht="12.75">
      <c r="A1077" t="s">
        <v>235</v>
      </c>
      <c r="B1077" t="s">
        <v>2460</v>
      </c>
      <c r="C1077" t="s">
        <v>2732</v>
      </c>
      <c r="D1077" t="s">
        <v>2746</v>
      </c>
      <c r="E1077" t="s">
        <v>2749</v>
      </c>
      <c r="F1077" t="s">
        <v>2749</v>
      </c>
      <c r="G1077" t="s">
        <v>2750</v>
      </c>
      <c r="H1077" s="56">
        <v>0</v>
      </c>
      <c r="I1077" s="56">
        <v>0</v>
      </c>
      <c r="J1077" s="56">
        <v>1572.88</v>
      </c>
      <c r="K1077" s="56">
        <v>-1572.88</v>
      </c>
      <c r="L1077" s="56">
        <v>0</v>
      </c>
      <c r="M1077" s="56">
        <v>0</v>
      </c>
      <c r="N1077" s="56">
        <v>34998.98</v>
      </c>
      <c r="O1077" s="56">
        <v>-34998.98</v>
      </c>
      <c r="P1077" s="1">
        <v>43</v>
      </c>
    </row>
    <row r="1078" spans="1:16" ht="12.75">
      <c r="A1078" t="s">
        <v>235</v>
      </c>
      <c r="B1078" t="s">
        <v>2460</v>
      </c>
      <c r="C1078" t="s">
        <v>2732</v>
      </c>
      <c r="D1078" t="s">
        <v>2746</v>
      </c>
      <c r="E1078" t="s">
        <v>2751</v>
      </c>
      <c r="F1078" t="s">
        <v>2751</v>
      </c>
      <c r="G1078" t="s">
        <v>2752</v>
      </c>
      <c r="H1078" s="56">
        <v>0</v>
      </c>
      <c r="I1078" s="56">
        <v>0</v>
      </c>
      <c r="J1078" s="56">
        <v>0</v>
      </c>
      <c r="K1078" s="56">
        <v>0</v>
      </c>
      <c r="L1078" s="56">
        <v>0</v>
      </c>
      <c r="M1078" s="56">
        <v>0</v>
      </c>
      <c r="N1078" s="56">
        <v>0</v>
      </c>
      <c r="O1078" s="56">
        <v>0</v>
      </c>
      <c r="P1078" s="1">
        <v>43</v>
      </c>
    </row>
    <row r="1079" spans="1:16" ht="12.75">
      <c r="A1079" t="s">
        <v>235</v>
      </c>
      <c r="B1079" t="s">
        <v>2460</v>
      </c>
      <c r="C1079" t="s">
        <v>2732</v>
      </c>
      <c r="D1079" t="s">
        <v>2746</v>
      </c>
      <c r="E1079" t="s">
        <v>2753</v>
      </c>
      <c r="F1079" t="s">
        <v>2753</v>
      </c>
      <c r="G1079" t="s">
        <v>2754</v>
      </c>
      <c r="H1079" s="56">
        <v>0</v>
      </c>
      <c r="I1079" s="56">
        <v>0</v>
      </c>
      <c r="J1079" s="56">
        <v>59974.17</v>
      </c>
      <c r="K1079" s="56">
        <v>-59974.17</v>
      </c>
      <c r="L1079" s="56">
        <v>0</v>
      </c>
      <c r="M1079" s="56">
        <v>0</v>
      </c>
      <c r="N1079" s="56">
        <v>59321.63</v>
      </c>
      <c r="O1079" s="56">
        <v>-59321.63</v>
      </c>
      <c r="P1079" s="1">
        <v>43</v>
      </c>
    </row>
    <row r="1080" spans="1:16" ht="12.75">
      <c r="A1080" t="s">
        <v>235</v>
      </c>
      <c r="B1080" t="s">
        <v>2460</v>
      </c>
      <c r="C1080" t="s">
        <v>2732</v>
      </c>
      <c r="D1080" t="s">
        <v>2755</v>
      </c>
      <c r="E1080" t="s">
        <v>2756</v>
      </c>
      <c r="F1080" t="s">
        <v>2756</v>
      </c>
      <c r="G1080" t="s">
        <v>2731</v>
      </c>
      <c r="H1080" s="56">
        <v>0</v>
      </c>
      <c r="I1080" s="56">
        <v>0</v>
      </c>
      <c r="J1080" s="56">
        <v>0</v>
      </c>
      <c r="K1080" s="56">
        <v>0</v>
      </c>
      <c r="L1080" s="56">
        <v>0</v>
      </c>
      <c r="M1080" s="56">
        <v>0</v>
      </c>
      <c r="N1080" s="56">
        <v>0</v>
      </c>
      <c r="O1080" s="56">
        <v>0</v>
      </c>
      <c r="P1080" s="1">
        <v>43</v>
      </c>
    </row>
    <row r="1081" spans="1:16" ht="12.75">
      <c r="A1081" t="s">
        <v>235</v>
      </c>
      <c r="B1081" t="s">
        <v>2460</v>
      </c>
      <c r="C1081" t="s">
        <v>2732</v>
      </c>
      <c r="D1081" t="s">
        <v>2755</v>
      </c>
      <c r="E1081" t="s">
        <v>2757</v>
      </c>
      <c r="F1081" t="s">
        <v>2758</v>
      </c>
      <c r="G1081" t="s">
        <v>2759</v>
      </c>
      <c r="H1081" s="56">
        <v>0</v>
      </c>
      <c r="I1081" s="56">
        <v>0</v>
      </c>
      <c r="J1081" s="56">
        <v>0</v>
      </c>
      <c r="K1081" s="56">
        <v>0</v>
      </c>
      <c r="L1081" s="56">
        <v>0</v>
      </c>
      <c r="M1081" s="56">
        <v>0</v>
      </c>
      <c r="N1081" s="56">
        <v>0</v>
      </c>
      <c r="O1081" s="56">
        <v>0</v>
      </c>
      <c r="P1081" s="1">
        <v>43</v>
      </c>
    </row>
    <row r="1082" spans="1:16" ht="12.75">
      <c r="A1082" t="s">
        <v>235</v>
      </c>
      <c r="B1082" t="s">
        <v>2460</v>
      </c>
      <c r="C1082" t="s">
        <v>2732</v>
      </c>
      <c r="D1082" t="s">
        <v>2755</v>
      </c>
      <c r="E1082" t="s">
        <v>2757</v>
      </c>
      <c r="F1082" t="s">
        <v>2760</v>
      </c>
      <c r="G1082" t="s">
        <v>2761</v>
      </c>
      <c r="H1082" s="56">
        <v>0</v>
      </c>
      <c r="I1082" s="56">
        <v>0</v>
      </c>
      <c r="J1082" s="56">
        <v>29507.03</v>
      </c>
      <c r="K1082" s="56">
        <v>-29507.03</v>
      </c>
      <c r="L1082" s="56">
        <v>0</v>
      </c>
      <c r="M1082" s="56">
        <v>1167</v>
      </c>
      <c r="N1082" s="56">
        <v>116447.31</v>
      </c>
      <c r="O1082" s="56">
        <v>-115280.31</v>
      </c>
      <c r="P1082" s="1">
        <v>43</v>
      </c>
    </row>
    <row r="1083" spans="1:16" ht="12.75">
      <c r="A1083" t="s">
        <v>235</v>
      </c>
      <c r="B1083" t="s">
        <v>2460</v>
      </c>
      <c r="C1083" t="s">
        <v>2732</v>
      </c>
      <c r="D1083" t="s">
        <v>2755</v>
      </c>
      <c r="E1083" t="s">
        <v>2757</v>
      </c>
      <c r="F1083" t="s">
        <v>2762</v>
      </c>
      <c r="G1083" t="s">
        <v>2763</v>
      </c>
      <c r="H1083" s="56">
        <v>0</v>
      </c>
      <c r="I1083" s="56">
        <v>0</v>
      </c>
      <c r="J1083" s="56">
        <v>94.22</v>
      </c>
      <c r="K1083" s="56">
        <v>-94.22</v>
      </c>
      <c r="L1083" s="56">
        <v>0</v>
      </c>
      <c r="M1083" s="56">
        <v>0</v>
      </c>
      <c r="N1083" s="56">
        <v>174.78</v>
      </c>
      <c r="O1083" s="56">
        <v>-174.78</v>
      </c>
      <c r="P1083" s="1">
        <v>43</v>
      </c>
    </row>
    <row r="1084" spans="1:16" ht="12.75">
      <c r="A1084" t="s">
        <v>235</v>
      </c>
      <c r="B1084" t="s">
        <v>2460</v>
      </c>
      <c r="C1084" t="s">
        <v>2732</v>
      </c>
      <c r="D1084" t="s">
        <v>2755</v>
      </c>
      <c r="E1084" t="s">
        <v>2757</v>
      </c>
      <c r="F1084" t="s">
        <v>2764</v>
      </c>
      <c r="G1084" t="s">
        <v>2765</v>
      </c>
      <c r="H1084" s="56">
        <v>0</v>
      </c>
      <c r="I1084" s="56">
        <v>385.62</v>
      </c>
      <c r="J1084" s="56">
        <v>189169.22</v>
      </c>
      <c r="K1084" s="56">
        <v>-188783.6</v>
      </c>
      <c r="L1084" s="56">
        <v>0</v>
      </c>
      <c r="M1084" s="56">
        <v>2100.52</v>
      </c>
      <c r="N1084" s="56">
        <v>513763.12</v>
      </c>
      <c r="O1084" s="56">
        <v>-511662.6</v>
      </c>
      <c r="P1084" s="1">
        <v>43</v>
      </c>
    </row>
    <row r="1085" spans="1:16" ht="12.75">
      <c r="A1085" t="s">
        <v>235</v>
      </c>
      <c r="B1085" t="s">
        <v>2460</v>
      </c>
      <c r="C1085" t="s">
        <v>2732</v>
      </c>
      <c r="D1085" t="s">
        <v>2755</v>
      </c>
      <c r="E1085" t="s">
        <v>2757</v>
      </c>
      <c r="F1085" t="s">
        <v>2766</v>
      </c>
      <c r="G1085" t="s">
        <v>2767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0</v>
      </c>
      <c r="N1085" s="56">
        <v>155995.74</v>
      </c>
      <c r="O1085" s="56">
        <v>-155995.74</v>
      </c>
      <c r="P1085" s="1">
        <v>43</v>
      </c>
    </row>
    <row r="1086" spans="1:16" ht="12.75">
      <c r="A1086" t="s">
        <v>235</v>
      </c>
      <c r="B1086" t="s">
        <v>2460</v>
      </c>
      <c r="C1086" t="s">
        <v>2732</v>
      </c>
      <c r="D1086" t="s">
        <v>2755</v>
      </c>
      <c r="E1086" t="s">
        <v>2757</v>
      </c>
      <c r="F1086" t="s">
        <v>2768</v>
      </c>
      <c r="G1086" t="s">
        <v>2769</v>
      </c>
      <c r="H1086" s="56">
        <v>0</v>
      </c>
      <c r="I1086" s="56">
        <v>0</v>
      </c>
      <c r="J1086" s="56">
        <v>74374.16</v>
      </c>
      <c r="K1086" s="56">
        <v>-74374.16</v>
      </c>
      <c r="L1086" s="56">
        <v>0</v>
      </c>
      <c r="M1086" s="56">
        <v>0</v>
      </c>
      <c r="N1086" s="56">
        <v>235608.38</v>
      </c>
      <c r="O1086" s="56">
        <v>-235608.38</v>
      </c>
      <c r="P1086" s="1">
        <v>43</v>
      </c>
    </row>
    <row r="1087" spans="1:16" ht="12.75">
      <c r="A1087" t="s">
        <v>235</v>
      </c>
      <c r="B1087" t="s">
        <v>2460</v>
      </c>
      <c r="C1087" t="s">
        <v>2732</v>
      </c>
      <c r="D1087" t="s">
        <v>2755</v>
      </c>
      <c r="E1087" t="s">
        <v>2770</v>
      </c>
      <c r="F1087" t="s">
        <v>2770</v>
      </c>
      <c r="G1087" t="s">
        <v>2771</v>
      </c>
      <c r="H1087" s="56">
        <v>0</v>
      </c>
      <c r="I1087" s="56">
        <v>59674.01</v>
      </c>
      <c r="J1087" s="56">
        <v>905142.54</v>
      </c>
      <c r="K1087" s="56">
        <v>-845468.53</v>
      </c>
      <c r="L1087" s="56">
        <v>0</v>
      </c>
      <c r="M1087" s="56">
        <v>108984.9</v>
      </c>
      <c r="N1087" s="56">
        <v>4243743.35</v>
      </c>
      <c r="O1087" s="56">
        <v>-4134758.45</v>
      </c>
      <c r="P1087" s="1">
        <v>43</v>
      </c>
    </row>
    <row r="1088" spans="1:16" ht="12.75">
      <c r="A1088" t="s">
        <v>235</v>
      </c>
      <c r="B1088" t="s">
        <v>2460</v>
      </c>
      <c r="C1088" t="s">
        <v>2732</v>
      </c>
      <c r="D1088" t="s">
        <v>2755</v>
      </c>
      <c r="E1088" t="s">
        <v>2772</v>
      </c>
      <c r="F1088" t="s">
        <v>2772</v>
      </c>
      <c r="G1088" t="s">
        <v>2773</v>
      </c>
      <c r="H1088" s="56">
        <v>0</v>
      </c>
      <c r="I1088" s="56">
        <v>993.77</v>
      </c>
      <c r="J1088" s="56">
        <v>8814.54</v>
      </c>
      <c r="K1088" s="56">
        <v>-7820.77</v>
      </c>
      <c r="L1088" s="56">
        <v>0</v>
      </c>
      <c r="M1088" s="56">
        <v>630.57</v>
      </c>
      <c r="N1088" s="56">
        <v>290556.77</v>
      </c>
      <c r="O1088" s="56">
        <v>-289926.2</v>
      </c>
      <c r="P1088" s="1">
        <v>43</v>
      </c>
    </row>
    <row r="1089" spans="1:16" ht="12.75">
      <c r="A1089" t="s">
        <v>235</v>
      </c>
      <c r="B1089" t="s">
        <v>2460</v>
      </c>
      <c r="C1089" t="s">
        <v>2732</v>
      </c>
      <c r="D1089" t="s">
        <v>2755</v>
      </c>
      <c r="E1089" t="s">
        <v>2774</v>
      </c>
      <c r="F1089" t="s">
        <v>2774</v>
      </c>
      <c r="G1089" t="s">
        <v>2775</v>
      </c>
      <c r="H1089" s="56">
        <v>0</v>
      </c>
      <c r="I1089" s="56">
        <v>0</v>
      </c>
      <c r="J1089" s="56">
        <v>108598.38</v>
      </c>
      <c r="K1089" s="56">
        <v>-108598.38</v>
      </c>
      <c r="L1089" s="56">
        <v>0</v>
      </c>
      <c r="M1089" s="56">
        <v>0</v>
      </c>
      <c r="N1089" s="56">
        <v>364410.25</v>
      </c>
      <c r="O1089" s="56">
        <v>-364410.25</v>
      </c>
      <c r="P1089" s="1">
        <v>43</v>
      </c>
    </row>
    <row r="1090" spans="1:16" ht="12.75">
      <c r="A1090" t="s">
        <v>235</v>
      </c>
      <c r="B1090" t="s">
        <v>2460</v>
      </c>
      <c r="C1090" t="s">
        <v>2732</v>
      </c>
      <c r="D1090" t="s">
        <v>2755</v>
      </c>
      <c r="E1090" t="s">
        <v>2776</v>
      </c>
      <c r="F1090" t="s">
        <v>2776</v>
      </c>
      <c r="G1090" t="s">
        <v>2777</v>
      </c>
      <c r="H1090" s="56">
        <v>0</v>
      </c>
      <c r="I1090" s="56">
        <v>122279.15</v>
      </c>
      <c r="J1090" s="56">
        <v>7742008.33</v>
      </c>
      <c r="K1090" s="56">
        <v>-7619729.18</v>
      </c>
      <c r="L1090" s="56">
        <v>0</v>
      </c>
      <c r="M1090" s="56">
        <v>3466128.05</v>
      </c>
      <c r="N1090" s="56">
        <v>28946851.84</v>
      </c>
      <c r="O1090" s="56">
        <v>-25480723.79</v>
      </c>
      <c r="P1090" s="1">
        <v>43</v>
      </c>
    </row>
    <row r="1091" spans="1:16" ht="12.75">
      <c r="A1091" t="s">
        <v>235</v>
      </c>
      <c r="B1091" t="s">
        <v>2460</v>
      </c>
      <c r="C1091" t="s">
        <v>2732</v>
      </c>
      <c r="D1091" t="s">
        <v>2755</v>
      </c>
      <c r="E1091" t="s">
        <v>2778</v>
      </c>
      <c r="F1091" t="s">
        <v>2779</v>
      </c>
      <c r="G1091" t="s">
        <v>2780</v>
      </c>
      <c r="H1091" s="56">
        <v>0</v>
      </c>
      <c r="I1091" s="56">
        <v>0</v>
      </c>
      <c r="J1091" s="56">
        <v>220622.28</v>
      </c>
      <c r="K1091" s="56">
        <v>-220622.28</v>
      </c>
      <c r="L1091" s="56">
        <v>0</v>
      </c>
      <c r="M1091" s="56">
        <v>686.05</v>
      </c>
      <c r="N1091" s="56">
        <v>1073585.18</v>
      </c>
      <c r="O1091" s="56">
        <v>-1072899.13</v>
      </c>
      <c r="P1091" s="1">
        <v>43</v>
      </c>
    </row>
    <row r="1092" spans="1:16" ht="12.75">
      <c r="A1092" t="s">
        <v>235</v>
      </c>
      <c r="B1092" t="s">
        <v>2460</v>
      </c>
      <c r="C1092" t="s">
        <v>2732</v>
      </c>
      <c r="D1092" t="s">
        <v>2755</v>
      </c>
      <c r="E1092" t="s">
        <v>2778</v>
      </c>
      <c r="F1092" t="s">
        <v>2781</v>
      </c>
      <c r="G1092" t="s">
        <v>2782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56">
        <v>0</v>
      </c>
      <c r="O1092" s="56">
        <v>0</v>
      </c>
      <c r="P1092" s="1">
        <v>43</v>
      </c>
    </row>
    <row r="1093" spans="1:16" ht="12.75">
      <c r="A1093" t="s">
        <v>235</v>
      </c>
      <c r="B1093" t="s">
        <v>2460</v>
      </c>
      <c r="C1093" t="s">
        <v>2732</v>
      </c>
      <c r="D1093" t="s">
        <v>2755</v>
      </c>
      <c r="E1093" t="s">
        <v>2778</v>
      </c>
      <c r="F1093" t="s">
        <v>2783</v>
      </c>
      <c r="G1093" t="s">
        <v>2784</v>
      </c>
      <c r="H1093" s="56">
        <v>0</v>
      </c>
      <c r="I1093" s="56">
        <v>0</v>
      </c>
      <c r="J1093" s="56">
        <v>10.24</v>
      </c>
      <c r="K1093" s="56">
        <v>-10.24</v>
      </c>
      <c r="L1093" s="56">
        <v>0</v>
      </c>
      <c r="M1093" s="56">
        <v>0</v>
      </c>
      <c r="N1093" s="56">
        <v>102106.27</v>
      </c>
      <c r="O1093" s="56">
        <v>-102106.27</v>
      </c>
      <c r="P1093" s="1">
        <v>43</v>
      </c>
    </row>
    <row r="1094" spans="1:16" ht="12.75">
      <c r="A1094" t="s">
        <v>235</v>
      </c>
      <c r="B1094" t="s">
        <v>2460</v>
      </c>
      <c r="C1094" t="s">
        <v>2732</v>
      </c>
      <c r="D1094" t="s">
        <v>2755</v>
      </c>
      <c r="E1094" t="s">
        <v>2778</v>
      </c>
      <c r="F1094" t="s">
        <v>2785</v>
      </c>
      <c r="G1094" t="s">
        <v>2786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56">
        <v>0</v>
      </c>
      <c r="O1094" s="56">
        <v>0</v>
      </c>
      <c r="P1094" s="1">
        <v>43</v>
      </c>
    </row>
    <row r="1095" spans="1:16" ht="12.75">
      <c r="A1095" t="s">
        <v>235</v>
      </c>
      <c r="B1095" t="s">
        <v>2460</v>
      </c>
      <c r="C1095" t="s">
        <v>2732</v>
      </c>
      <c r="D1095" t="s">
        <v>2755</v>
      </c>
      <c r="E1095" t="s">
        <v>2778</v>
      </c>
      <c r="F1095" t="s">
        <v>2787</v>
      </c>
      <c r="G1095" t="s">
        <v>2788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1">
        <v>43</v>
      </c>
    </row>
    <row r="1096" spans="1:16" ht="12.75">
      <c r="A1096" t="s">
        <v>235</v>
      </c>
      <c r="B1096" t="s">
        <v>2460</v>
      </c>
      <c r="C1096" t="s">
        <v>2732</v>
      </c>
      <c r="D1096" t="s">
        <v>2755</v>
      </c>
      <c r="E1096" t="s">
        <v>2778</v>
      </c>
      <c r="F1096" t="s">
        <v>2789</v>
      </c>
      <c r="G1096" t="s">
        <v>2790</v>
      </c>
      <c r="H1096" s="56">
        <v>0</v>
      </c>
      <c r="I1096" s="56">
        <v>0</v>
      </c>
      <c r="J1096" s="56">
        <v>17230</v>
      </c>
      <c r="K1096" s="56">
        <v>-17230</v>
      </c>
      <c r="L1096" s="56">
        <v>0</v>
      </c>
      <c r="M1096" s="56">
        <v>0</v>
      </c>
      <c r="N1096" s="56">
        <v>13185</v>
      </c>
      <c r="O1096" s="56">
        <v>-13185</v>
      </c>
      <c r="P1096" s="1">
        <v>43</v>
      </c>
    </row>
    <row r="1097" spans="1:16" ht="12.75">
      <c r="A1097" t="s">
        <v>235</v>
      </c>
      <c r="B1097" t="s">
        <v>2460</v>
      </c>
      <c r="C1097" t="s">
        <v>2732</v>
      </c>
      <c r="D1097" t="s">
        <v>2755</v>
      </c>
      <c r="E1097" t="s">
        <v>2778</v>
      </c>
      <c r="F1097" t="s">
        <v>2791</v>
      </c>
      <c r="G1097" t="s">
        <v>2792</v>
      </c>
      <c r="H1097" s="56">
        <v>0</v>
      </c>
      <c r="I1097" s="56">
        <v>0</v>
      </c>
      <c r="J1097" s="56">
        <v>0</v>
      </c>
      <c r="K1097" s="56">
        <v>0</v>
      </c>
      <c r="L1097" s="56">
        <v>0</v>
      </c>
      <c r="M1097" s="56">
        <v>0</v>
      </c>
      <c r="N1097" s="56">
        <v>3317.67</v>
      </c>
      <c r="O1097" s="56">
        <v>-3317.67</v>
      </c>
      <c r="P1097" s="1">
        <v>43</v>
      </c>
    </row>
    <row r="1098" spans="1:16" ht="12.75">
      <c r="A1098" t="s">
        <v>235</v>
      </c>
      <c r="B1098" t="s">
        <v>2460</v>
      </c>
      <c r="C1098" t="s">
        <v>2732</v>
      </c>
      <c r="D1098" t="s">
        <v>2793</v>
      </c>
      <c r="E1098" t="s">
        <v>2794</v>
      </c>
      <c r="F1098" t="s">
        <v>2794</v>
      </c>
      <c r="G1098" t="s">
        <v>2795</v>
      </c>
      <c r="H1098" s="56">
        <v>0</v>
      </c>
      <c r="I1098" s="56">
        <v>0</v>
      </c>
      <c r="J1098" s="56">
        <v>0</v>
      </c>
      <c r="K1098" s="56">
        <v>0</v>
      </c>
      <c r="L1098" s="56">
        <v>0</v>
      </c>
      <c r="M1098" s="56">
        <v>0</v>
      </c>
      <c r="N1098" s="56">
        <v>106526.61</v>
      </c>
      <c r="O1098" s="56">
        <v>-106526.61</v>
      </c>
      <c r="P1098" s="1">
        <v>43</v>
      </c>
    </row>
    <row r="1099" spans="1:16" ht="12.75">
      <c r="A1099" t="s">
        <v>235</v>
      </c>
      <c r="B1099" t="s">
        <v>2460</v>
      </c>
      <c r="C1099" t="s">
        <v>2732</v>
      </c>
      <c r="D1099" t="s">
        <v>2793</v>
      </c>
      <c r="E1099" t="s">
        <v>2796</v>
      </c>
      <c r="F1099" t="s">
        <v>2796</v>
      </c>
      <c r="G1099" t="s">
        <v>2797</v>
      </c>
      <c r="H1099" s="56">
        <v>0</v>
      </c>
      <c r="I1099" s="56">
        <v>0</v>
      </c>
      <c r="J1099" s="56">
        <v>4547.33</v>
      </c>
      <c r="K1099" s="56">
        <v>-4547.33</v>
      </c>
      <c r="L1099" s="56">
        <v>0</v>
      </c>
      <c r="M1099" s="56">
        <v>0</v>
      </c>
      <c r="N1099" s="56">
        <v>4493.41</v>
      </c>
      <c r="O1099" s="56">
        <v>-4493.41</v>
      </c>
      <c r="P1099" s="1">
        <v>43</v>
      </c>
    </row>
    <row r="1100" spans="1:16" ht="12.75">
      <c r="A1100" t="s">
        <v>235</v>
      </c>
      <c r="B1100" t="s">
        <v>2460</v>
      </c>
      <c r="C1100" t="s">
        <v>2798</v>
      </c>
      <c r="D1100" t="s">
        <v>2799</v>
      </c>
      <c r="E1100" t="s">
        <v>2800</v>
      </c>
      <c r="F1100" t="s">
        <v>2800</v>
      </c>
      <c r="G1100" t="s">
        <v>2801</v>
      </c>
      <c r="H1100" s="56">
        <v>0</v>
      </c>
      <c r="I1100" s="56">
        <v>0</v>
      </c>
      <c r="J1100" s="56">
        <v>0</v>
      </c>
      <c r="K1100" s="56">
        <v>0</v>
      </c>
      <c r="L1100" s="56">
        <v>0</v>
      </c>
      <c r="M1100" s="56">
        <v>0</v>
      </c>
      <c r="N1100" s="56">
        <v>24750744.77</v>
      </c>
      <c r="O1100" s="56">
        <v>-24750744.77</v>
      </c>
      <c r="P1100" s="1">
        <v>43</v>
      </c>
    </row>
    <row r="1101" spans="1:16" ht="12.75">
      <c r="A1101" t="s">
        <v>235</v>
      </c>
      <c r="B1101" t="s">
        <v>2460</v>
      </c>
      <c r="C1101" t="s">
        <v>2798</v>
      </c>
      <c r="D1101" t="s">
        <v>2802</v>
      </c>
      <c r="E1101" t="s">
        <v>2803</v>
      </c>
      <c r="F1101" t="s">
        <v>2803</v>
      </c>
      <c r="G1101" t="s">
        <v>2804</v>
      </c>
      <c r="H1101" s="56">
        <v>0</v>
      </c>
      <c r="I1101" s="56">
        <v>0</v>
      </c>
      <c r="J1101" s="56">
        <v>0</v>
      </c>
      <c r="K1101" s="56">
        <v>0</v>
      </c>
      <c r="L1101" s="56">
        <v>0</v>
      </c>
      <c r="M1101" s="56">
        <v>0</v>
      </c>
      <c r="N1101" s="56">
        <v>22021.82</v>
      </c>
      <c r="O1101" s="56">
        <v>-22021.82</v>
      </c>
      <c r="P1101" s="1">
        <v>43</v>
      </c>
    </row>
    <row r="1102" spans="1:16" ht="12.75">
      <c r="A1102" t="s">
        <v>235</v>
      </c>
      <c r="B1102" t="s">
        <v>2460</v>
      </c>
      <c r="C1102" t="s">
        <v>2798</v>
      </c>
      <c r="D1102" t="s">
        <v>2802</v>
      </c>
      <c r="E1102" t="s">
        <v>2805</v>
      </c>
      <c r="F1102" t="s">
        <v>2805</v>
      </c>
      <c r="G1102" t="s">
        <v>2806</v>
      </c>
      <c r="H1102" s="56">
        <v>0</v>
      </c>
      <c r="I1102" s="56">
        <v>0</v>
      </c>
      <c r="J1102" s="56">
        <v>0</v>
      </c>
      <c r="K1102" s="56">
        <v>0</v>
      </c>
      <c r="L1102" s="56">
        <v>0</v>
      </c>
      <c r="M1102" s="56">
        <v>0</v>
      </c>
      <c r="N1102" s="56">
        <v>0</v>
      </c>
      <c r="O1102" s="56">
        <v>0</v>
      </c>
      <c r="P1102" s="1">
        <v>43</v>
      </c>
    </row>
    <row r="1103" spans="1:16" ht="12.75">
      <c r="A1103" t="s">
        <v>235</v>
      </c>
      <c r="B1103" t="s">
        <v>2460</v>
      </c>
      <c r="C1103" t="s">
        <v>2798</v>
      </c>
      <c r="D1103" t="s">
        <v>2802</v>
      </c>
      <c r="E1103" t="s">
        <v>2807</v>
      </c>
      <c r="F1103" t="s">
        <v>2807</v>
      </c>
      <c r="G1103" t="s">
        <v>2808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156521.36</v>
      </c>
      <c r="O1103" s="56">
        <v>-156521.36</v>
      </c>
      <c r="P1103" s="1">
        <v>43</v>
      </c>
    </row>
    <row r="1104" spans="1:16" ht="12.75">
      <c r="A1104" t="s">
        <v>235</v>
      </c>
      <c r="B1104" t="s">
        <v>2460</v>
      </c>
      <c r="C1104" t="s">
        <v>2798</v>
      </c>
      <c r="D1104" t="s">
        <v>2809</v>
      </c>
      <c r="E1104" t="s">
        <v>2810</v>
      </c>
      <c r="F1104" t="s">
        <v>2811</v>
      </c>
      <c r="G1104" t="s">
        <v>2812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1">
        <v>43</v>
      </c>
    </row>
    <row r="1105" spans="1:16" ht="12.75">
      <c r="A1105" t="s">
        <v>235</v>
      </c>
      <c r="B1105" t="s">
        <v>2460</v>
      </c>
      <c r="C1105" t="s">
        <v>2798</v>
      </c>
      <c r="D1105" t="s">
        <v>2809</v>
      </c>
      <c r="E1105" t="s">
        <v>2813</v>
      </c>
      <c r="F1105" t="s">
        <v>2814</v>
      </c>
      <c r="G1105" t="s">
        <v>2815</v>
      </c>
      <c r="H1105" s="56">
        <v>0</v>
      </c>
      <c r="I1105" s="56">
        <v>0</v>
      </c>
      <c r="J1105" s="56">
        <v>0</v>
      </c>
      <c r="K1105" s="56">
        <v>0</v>
      </c>
      <c r="L1105" s="56">
        <v>0</v>
      </c>
      <c r="M1105" s="56">
        <v>0</v>
      </c>
      <c r="N1105" s="56">
        <v>972375369.05</v>
      </c>
      <c r="O1105" s="56">
        <v>-972375369.05</v>
      </c>
      <c r="P1105" s="1">
        <v>43</v>
      </c>
    </row>
    <row r="1106" spans="1:16" ht="12.75">
      <c r="A1106" t="s">
        <v>235</v>
      </c>
      <c r="B1106" t="s">
        <v>2460</v>
      </c>
      <c r="C1106" t="s">
        <v>2798</v>
      </c>
      <c r="D1106" t="s">
        <v>2809</v>
      </c>
      <c r="E1106" t="s">
        <v>2813</v>
      </c>
      <c r="F1106" t="s">
        <v>2816</v>
      </c>
      <c r="G1106" t="s">
        <v>2817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0</v>
      </c>
      <c r="O1106" s="56">
        <v>0</v>
      </c>
      <c r="P1106" s="1">
        <v>43</v>
      </c>
    </row>
    <row r="1107" spans="1:16" ht="12.75">
      <c r="A1107" t="s">
        <v>229</v>
      </c>
      <c r="B1107" t="s">
        <v>2818</v>
      </c>
      <c r="C1107" t="s">
        <v>2819</v>
      </c>
      <c r="D1107" t="s">
        <v>2820</v>
      </c>
      <c r="E1107" t="s">
        <v>2821</v>
      </c>
      <c r="F1107" t="s">
        <v>2821</v>
      </c>
      <c r="G1107" t="s">
        <v>2822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1">
        <v>45</v>
      </c>
    </row>
    <row r="1108" spans="1:16" ht="12.75">
      <c r="A1108" t="s">
        <v>229</v>
      </c>
      <c r="B1108" t="s">
        <v>2818</v>
      </c>
      <c r="C1108" t="s">
        <v>2819</v>
      </c>
      <c r="D1108" t="s">
        <v>2823</v>
      </c>
      <c r="E1108" t="s">
        <v>2824</v>
      </c>
      <c r="F1108" t="s">
        <v>2824</v>
      </c>
      <c r="G1108" t="s">
        <v>2825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1">
        <v>45</v>
      </c>
    </row>
    <row r="1109" spans="1:16" ht="12.75">
      <c r="A1109" t="s">
        <v>229</v>
      </c>
      <c r="B1109" t="s">
        <v>2818</v>
      </c>
      <c r="C1109" t="s">
        <v>2826</v>
      </c>
      <c r="D1109" t="s">
        <v>2827</v>
      </c>
      <c r="E1109" t="s">
        <v>2828</v>
      </c>
      <c r="F1109" t="s">
        <v>2828</v>
      </c>
      <c r="G1109" t="s">
        <v>2829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0</v>
      </c>
      <c r="O1109" s="56">
        <v>0</v>
      </c>
      <c r="P1109" s="1">
        <v>46</v>
      </c>
    </row>
    <row r="1110" spans="1:16" ht="12.75">
      <c r="A1110" t="s">
        <v>229</v>
      </c>
      <c r="B1110" t="s">
        <v>2818</v>
      </c>
      <c r="C1110" t="s">
        <v>2826</v>
      </c>
      <c r="D1110" t="s">
        <v>2830</v>
      </c>
      <c r="E1110" t="s">
        <v>2831</v>
      </c>
      <c r="F1110" t="s">
        <v>2831</v>
      </c>
      <c r="G1110" t="s">
        <v>2832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1">
        <v>46</v>
      </c>
    </row>
    <row r="1111" spans="1:16" ht="12.75">
      <c r="A1111" t="s">
        <v>229</v>
      </c>
      <c r="B1111" t="s">
        <v>2818</v>
      </c>
      <c r="C1111" t="s">
        <v>2833</v>
      </c>
      <c r="D1111" t="s">
        <v>2834</v>
      </c>
      <c r="E1111" t="s">
        <v>2835</v>
      </c>
      <c r="F1111" t="s">
        <v>2835</v>
      </c>
      <c r="G1111" t="s">
        <v>2836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1">
        <v>44</v>
      </c>
    </row>
    <row r="1112" spans="1:16" ht="12.75">
      <c r="A1112" t="s">
        <v>229</v>
      </c>
      <c r="B1112" t="s">
        <v>2818</v>
      </c>
      <c r="C1112" t="s">
        <v>2833</v>
      </c>
      <c r="D1112" t="s">
        <v>2837</v>
      </c>
      <c r="E1112" t="s">
        <v>2838</v>
      </c>
      <c r="F1112" t="s">
        <v>2838</v>
      </c>
      <c r="G1112" t="s">
        <v>2839</v>
      </c>
      <c r="H1112" s="56">
        <v>0</v>
      </c>
      <c r="I1112" s="56">
        <v>0</v>
      </c>
      <c r="J1112" s="56">
        <v>0</v>
      </c>
      <c r="K1112" s="56">
        <v>0</v>
      </c>
      <c r="L1112" s="56">
        <v>0</v>
      </c>
      <c r="M1112" s="56">
        <v>0</v>
      </c>
      <c r="N1112" s="56">
        <v>0</v>
      </c>
      <c r="O1112" s="56">
        <v>0</v>
      </c>
      <c r="P1112" s="1">
        <v>44</v>
      </c>
    </row>
    <row r="1113" spans="1:16" ht="12.75">
      <c r="A1113" t="s">
        <v>229</v>
      </c>
      <c r="B1113" t="s">
        <v>2818</v>
      </c>
      <c r="C1113" t="s">
        <v>2833</v>
      </c>
      <c r="D1113" t="s">
        <v>2840</v>
      </c>
      <c r="E1113" t="s">
        <v>2841</v>
      </c>
      <c r="F1113" t="s">
        <v>2841</v>
      </c>
      <c r="G1113" t="s">
        <v>2842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1">
        <v>44</v>
      </c>
    </row>
    <row r="1114" spans="1:16" ht="12.75">
      <c r="A1114" t="s">
        <v>229</v>
      </c>
      <c r="B1114" t="s">
        <v>2818</v>
      </c>
      <c r="C1114" t="s">
        <v>2833</v>
      </c>
      <c r="D1114" t="s">
        <v>2843</v>
      </c>
      <c r="E1114" t="s">
        <v>2844</v>
      </c>
      <c r="F1114" t="s">
        <v>2844</v>
      </c>
      <c r="G1114" t="s">
        <v>2845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0</v>
      </c>
      <c r="O1114" s="56">
        <v>0</v>
      </c>
      <c r="P1114" s="1">
        <v>44</v>
      </c>
    </row>
    <row r="1115" spans="1:16" ht="12.75">
      <c r="A1115" t="s">
        <v>229</v>
      </c>
      <c r="B1115" t="s">
        <v>2818</v>
      </c>
      <c r="C1115" t="s">
        <v>2846</v>
      </c>
      <c r="D1115" t="s">
        <v>2847</v>
      </c>
      <c r="E1115" t="s">
        <v>2848</v>
      </c>
      <c r="F1115" t="s">
        <v>2848</v>
      </c>
      <c r="G1115" t="s">
        <v>2849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526390.03</v>
      </c>
      <c r="N1115" s="56">
        <v>0</v>
      </c>
      <c r="O1115" s="56">
        <v>526390.03</v>
      </c>
      <c r="P1115" s="1">
        <v>47</v>
      </c>
    </row>
    <row r="1116" spans="1:16" ht="12.75">
      <c r="A1116" t="s">
        <v>229</v>
      </c>
      <c r="B1116" t="s">
        <v>2818</v>
      </c>
      <c r="C1116" t="s">
        <v>2846</v>
      </c>
      <c r="D1116" t="s">
        <v>2850</v>
      </c>
      <c r="E1116" t="s">
        <v>2851</v>
      </c>
      <c r="F1116" t="s">
        <v>2851</v>
      </c>
      <c r="G1116" t="s">
        <v>2852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0</v>
      </c>
      <c r="O1116" s="56">
        <v>0</v>
      </c>
      <c r="P1116" s="1">
        <v>47</v>
      </c>
    </row>
    <row r="1117" spans="1:16" ht="12.75">
      <c r="A1117" t="s">
        <v>229</v>
      </c>
      <c r="B1117" t="s">
        <v>2818</v>
      </c>
      <c r="C1117" t="s">
        <v>2846</v>
      </c>
      <c r="D1117" t="s">
        <v>2853</v>
      </c>
      <c r="E1117" t="s">
        <v>2854</v>
      </c>
      <c r="F1117" t="s">
        <v>2854</v>
      </c>
      <c r="G1117" t="s">
        <v>2855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0</v>
      </c>
      <c r="O1117" s="56">
        <v>0</v>
      </c>
      <c r="P1117" s="1">
        <v>47</v>
      </c>
    </row>
    <row r="1118" spans="1:16" ht="12.75">
      <c r="A1118" t="s">
        <v>229</v>
      </c>
      <c r="B1118" t="s">
        <v>2818</v>
      </c>
      <c r="C1118" t="s">
        <v>2856</v>
      </c>
      <c r="D1118" t="s">
        <v>2857</v>
      </c>
      <c r="E1118" t="s">
        <v>2858</v>
      </c>
      <c r="F1118" t="s">
        <v>2858</v>
      </c>
      <c r="G1118" t="s">
        <v>2859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0</v>
      </c>
      <c r="N1118" s="56">
        <v>0</v>
      </c>
      <c r="O1118" s="56">
        <v>0</v>
      </c>
      <c r="P1118" s="1">
        <v>45</v>
      </c>
    </row>
    <row r="1119" spans="1:16" ht="12.75">
      <c r="A1119" t="s">
        <v>235</v>
      </c>
      <c r="B1119" t="s">
        <v>2860</v>
      </c>
      <c r="C1119" t="s">
        <v>2861</v>
      </c>
      <c r="D1119" t="s">
        <v>2862</v>
      </c>
      <c r="E1119" t="s">
        <v>2863</v>
      </c>
      <c r="F1119" t="s">
        <v>2863</v>
      </c>
      <c r="G1119" t="s">
        <v>2864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0</v>
      </c>
      <c r="N1119" s="56">
        <v>0</v>
      </c>
      <c r="O1119" s="56">
        <v>0</v>
      </c>
      <c r="P1119" s="1">
        <v>45</v>
      </c>
    </row>
    <row r="1120" spans="1:16" ht="12.75">
      <c r="A1120" t="s">
        <v>235</v>
      </c>
      <c r="B1120" t="s">
        <v>2860</v>
      </c>
      <c r="C1120" t="s">
        <v>2861</v>
      </c>
      <c r="D1120" t="s">
        <v>2865</v>
      </c>
      <c r="E1120" t="s">
        <v>2866</v>
      </c>
      <c r="F1120" t="s">
        <v>2866</v>
      </c>
      <c r="G1120" t="s">
        <v>2867</v>
      </c>
      <c r="H1120" s="56">
        <v>0</v>
      </c>
      <c r="I1120" s="56">
        <v>0</v>
      </c>
      <c r="J1120" s="56">
        <v>0</v>
      </c>
      <c r="K1120" s="56">
        <v>0</v>
      </c>
      <c r="L1120" s="56">
        <v>0</v>
      </c>
      <c r="M1120" s="56">
        <v>0</v>
      </c>
      <c r="N1120" s="56">
        <v>0</v>
      </c>
      <c r="O1120" s="56">
        <v>0</v>
      </c>
      <c r="P1120" s="1">
        <v>45</v>
      </c>
    </row>
    <row r="1121" spans="1:16" ht="12.75">
      <c r="A1121" t="s">
        <v>235</v>
      </c>
      <c r="B1121" t="s">
        <v>2860</v>
      </c>
      <c r="C1121" t="s">
        <v>2868</v>
      </c>
      <c r="D1121" t="s">
        <v>2869</v>
      </c>
      <c r="E1121" t="s">
        <v>2870</v>
      </c>
      <c r="F1121" t="s">
        <v>2870</v>
      </c>
      <c r="G1121" t="s">
        <v>2871</v>
      </c>
      <c r="H1121" s="56">
        <v>0</v>
      </c>
      <c r="I1121" s="56">
        <v>0</v>
      </c>
      <c r="J1121" s="56">
        <v>0</v>
      </c>
      <c r="K1121" s="56">
        <v>0</v>
      </c>
      <c r="L1121" s="56">
        <v>0</v>
      </c>
      <c r="M1121" s="56">
        <v>0</v>
      </c>
      <c r="N1121" s="56">
        <v>0</v>
      </c>
      <c r="O1121" s="56">
        <v>0</v>
      </c>
      <c r="P1121" s="1">
        <v>46</v>
      </c>
    </row>
    <row r="1122" spans="1:16" ht="12.75">
      <c r="A1122" t="s">
        <v>235</v>
      </c>
      <c r="B1122" t="s">
        <v>2860</v>
      </c>
      <c r="C1122" t="s">
        <v>2868</v>
      </c>
      <c r="D1122" t="s">
        <v>2872</v>
      </c>
      <c r="E1122" t="s">
        <v>2873</v>
      </c>
      <c r="F1122" t="s">
        <v>2873</v>
      </c>
      <c r="G1122" t="s">
        <v>2874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1">
        <v>46</v>
      </c>
    </row>
    <row r="1123" spans="1:16" ht="12.75">
      <c r="A1123" t="s">
        <v>235</v>
      </c>
      <c r="B1123" t="s">
        <v>2860</v>
      </c>
      <c r="C1123" t="s">
        <v>2875</v>
      </c>
      <c r="D1123" t="s">
        <v>2876</v>
      </c>
      <c r="E1123" t="s">
        <v>2877</v>
      </c>
      <c r="F1123" t="s">
        <v>2877</v>
      </c>
      <c r="G1123" t="s">
        <v>2878</v>
      </c>
      <c r="H1123" s="56">
        <v>0</v>
      </c>
      <c r="I1123" s="56">
        <v>0</v>
      </c>
      <c r="J1123" s="56">
        <v>0</v>
      </c>
      <c r="K1123" s="56">
        <v>0</v>
      </c>
      <c r="L1123" s="56">
        <v>0</v>
      </c>
      <c r="M1123" s="56">
        <v>0</v>
      </c>
      <c r="N1123" s="56">
        <v>0</v>
      </c>
      <c r="O1123" s="56">
        <v>0</v>
      </c>
      <c r="P1123" s="1">
        <v>44</v>
      </c>
    </row>
    <row r="1124" spans="1:16" ht="12.75">
      <c r="A1124" t="s">
        <v>235</v>
      </c>
      <c r="B1124" t="s">
        <v>2860</v>
      </c>
      <c r="C1124" t="s">
        <v>2879</v>
      </c>
      <c r="D1124" t="s">
        <v>2880</v>
      </c>
      <c r="E1124" t="s">
        <v>2881</v>
      </c>
      <c r="F1124" t="s">
        <v>2881</v>
      </c>
      <c r="G1124" t="s">
        <v>2882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6">
        <v>0</v>
      </c>
      <c r="N1124" s="56">
        <v>695446.39</v>
      </c>
      <c r="O1124" s="56">
        <v>-695446.39</v>
      </c>
      <c r="P1124" s="1">
        <v>47</v>
      </c>
    </row>
    <row r="1125" spans="1:16" ht="12.75">
      <c r="A1125" t="s">
        <v>235</v>
      </c>
      <c r="B1125" t="s">
        <v>2860</v>
      </c>
      <c r="C1125" t="s">
        <v>2879</v>
      </c>
      <c r="D1125" t="s">
        <v>2883</v>
      </c>
      <c r="E1125" t="s">
        <v>2884</v>
      </c>
      <c r="F1125" t="s">
        <v>2884</v>
      </c>
      <c r="G1125" t="s">
        <v>2885</v>
      </c>
      <c r="H1125" s="56">
        <v>0</v>
      </c>
      <c r="I1125" s="56">
        <v>0</v>
      </c>
      <c r="J1125" s="56">
        <v>0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1">
        <v>47</v>
      </c>
    </row>
    <row r="1126" spans="1:16" ht="12.75">
      <c r="A1126" t="s">
        <v>235</v>
      </c>
      <c r="B1126" t="s">
        <v>2860</v>
      </c>
      <c r="C1126" t="s">
        <v>2879</v>
      </c>
      <c r="D1126" t="s">
        <v>2886</v>
      </c>
      <c r="E1126" t="s">
        <v>2887</v>
      </c>
      <c r="F1126" t="s">
        <v>2887</v>
      </c>
      <c r="G1126" t="s">
        <v>2888</v>
      </c>
      <c r="H1126" s="56">
        <v>0</v>
      </c>
      <c r="I1126" s="56">
        <v>0</v>
      </c>
      <c r="J1126" s="56">
        <v>0</v>
      </c>
      <c r="K1126" s="56">
        <v>0</v>
      </c>
      <c r="L1126" s="56">
        <v>0</v>
      </c>
      <c r="M1126" s="56">
        <v>0</v>
      </c>
      <c r="N1126" s="56">
        <v>0</v>
      </c>
      <c r="O1126" s="56">
        <v>0</v>
      </c>
      <c r="P1126" s="1">
        <v>47</v>
      </c>
    </row>
    <row r="1127" spans="1:16" ht="12.75">
      <c r="A1127" t="s">
        <v>235</v>
      </c>
      <c r="B1127" t="s">
        <v>2860</v>
      </c>
      <c r="C1127" t="s">
        <v>2889</v>
      </c>
      <c r="D1127" t="s">
        <v>2890</v>
      </c>
      <c r="E1127" t="s">
        <v>2891</v>
      </c>
      <c r="F1127" t="s">
        <v>2891</v>
      </c>
      <c r="G1127" t="s">
        <v>2892</v>
      </c>
      <c r="H1127" s="56">
        <v>0</v>
      </c>
      <c r="I1127" s="56">
        <v>0</v>
      </c>
      <c r="J1127" s="56">
        <v>0</v>
      </c>
      <c r="K1127" s="56">
        <v>0</v>
      </c>
      <c r="L1127" s="56">
        <v>0</v>
      </c>
      <c r="M1127" s="56">
        <v>0</v>
      </c>
      <c r="N1127" s="56">
        <v>0</v>
      </c>
      <c r="O1127" s="56">
        <v>0</v>
      </c>
      <c r="P1127" s="1">
        <v>45</v>
      </c>
    </row>
    <row r="1128" spans="1:16" ht="12.75">
      <c r="A1128" t="s">
        <v>235</v>
      </c>
      <c r="B1128" t="s">
        <v>2860</v>
      </c>
      <c r="C1128" t="s">
        <v>2889</v>
      </c>
      <c r="D1128" t="s">
        <v>2893</v>
      </c>
      <c r="E1128" t="s">
        <v>2894</v>
      </c>
      <c r="F1128" t="s">
        <v>2894</v>
      </c>
      <c r="G1128" t="s">
        <v>2895</v>
      </c>
      <c r="H1128" s="56">
        <v>0</v>
      </c>
      <c r="I1128" s="56">
        <v>0</v>
      </c>
      <c r="J1128" s="56">
        <v>0</v>
      </c>
      <c r="K1128" s="56">
        <v>0</v>
      </c>
      <c r="L1128" s="56">
        <v>0</v>
      </c>
      <c r="M1128" s="56">
        <v>0</v>
      </c>
      <c r="N1128" s="56">
        <v>0</v>
      </c>
      <c r="O1128" s="56">
        <v>0</v>
      </c>
      <c r="P1128" s="1">
        <v>45</v>
      </c>
    </row>
    <row r="1129" spans="1:16" ht="12.75">
      <c r="A1129" t="s">
        <v>229</v>
      </c>
      <c r="B1129" t="s">
        <v>1135</v>
      </c>
      <c r="C1129" t="s">
        <v>1383</v>
      </c>
      <c r="D1129" t="s">
        <v>1451</v>
      </c>
      <c r="E1129" t="s">
        <v>1456</v>
      </c>
      <c r="F1129" t="s">
        <v>2896</v>
      </c>
      <c r="G1129" t="s">
        <v>2897</v>
      </c>
      <c r="H1129" s="56">
        <v>0</v>
      </c>
      <c r="I1129" s="56">
        <v>0</v>
      </c>
      <c r="J1129" s="56">
        <v>0</v>
      </c>
      <c r="K1129" s="56">
        <v>0</v>
      </c>
      <c r="L1129" s="56">
        <v>624557.49</v>
      </c>
      <c r="M1129" s="56">
        <v>56875.44</v>
      </c>
      <c r="N1129" s="56">
        <v>681432.93</v>
      </c>
      <c r="O1129" s="56">
        <v>0</v>
      </c>
      <c r="P1129" s="1">
        <v>30</v>
      </c>
    </row>
    <row r="1130" spans="1:16" ht="12.75">
      <c r="A1130" t="s">
        <v>235</v>
      </c>
      <c r="B1130" t="s">
        <v>1555</v>
      </c>
      <c r="C1130" t="s">
        <v>1624</v>
      </c>
      <c r="D1130" t="s">
        <v>1625</v>
      </c>
      <c r="E1130" t="s">
        <v>1695</v>
      </c>
      <c r="F1130" t="s">
        <v>2898</v>
      </c>
      <c r="G1130" t="s">
        <v>2899</v>
      </c>
      <c r="H1130" s="56">
        <v>0</v>
      </c>
      <c r="I1130" s="56">
        <v>0</v>
      </c>
      <c r="J1130" s="56">
        <v>0</v>
      </c>
      <c r="K1130" s="56">
        <v>0</v>
      </c>
      <c r="L1130" s="56">
        <v>0</v>
      </c>
      <c r="M1130" s="56">
        <v>0</v>
      </c>
      <c r="N1130" s="56">
        <v>0</v>
      </c>
      <c r="O1130" s="56">
        <v>0</v>
      </c>
      <c r="P1130" s="1">
        <v>63</v>
      </c>
    </row>
    <row r="1131" spans="1:16" ht="12.75">
      <c r="A1131" t="s">
        <v>229</v>
      </c>
      <c r="B1131" t="s">
        <v>1555</v>
      </c>
      <c r="C1131" t="s">
        <v>1904</v>
      </c>
      <c r="D1131" t="s">
        <v>1912</v>
      </c>
      <c r="E1131" t="s">
        <v>1913</v>
      </c>
      <c r="F1131" t="s">
        <v>2900</v>
      </c>
      <c r="G1131" t="s">
        <v>2901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6">
        <v>0</v>
      </c>
      <c r="N1131" s="56">
        <v>0</v>
      </c>
      <c r="O1131" s="56">
        <v>0</v>
      </c>
      <c r="P1131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CHIAPUSO CANTABRANA, Yolanda</cp:lastModifiedBy>
  <cp:lastPrinted>2019-04-23T11:10:27Z</cp:lastPrinted>
  <dcterms:created xsi:type="dcterms:W3CDTF">2016-03-18T13:23:22Z</dcterms:created>
  <dcterms:modified xsi:type="dcterms:W3CDTF">2019-04-23T11:11:13Z</dcterms:modified>
  <cp:category/>
  <cp:version/>
  <cp:contentType/>
  <cp:contentStatus/>
</cp:coreProperties>
</file>