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ARRIINSM\Desktop\Igotzeko\"/>
    </mc:Choice>
  </mc:AlternateContent>
  <bookViews>
    <workbookView xWindow="120" yWindow="192" windowWidth="9420" windowHeight="4440"/>
  </bookViews>
  <sheets>
    <sheet name="Hoja1" sheetId="1" r:id="rId1"/>
  </sheets>
  <definedNames>
    <definedName name="_xlnm.Print_Area" localSheetId="0">Hoja1!$A$1:$M$41</definedName>
  </definedNames>
  <calcPr calcId="162913"/>
</workbook>
</file>

<file path=xl/calcChain.xml><?xml version="1.0" encoding="utf-8"?>
<calcChain xmlns="http://schemas.openxmlformats.org/spreadsheetml/2006/main">
  <c r="L38" i="1" l="1"/>
  <c r="K38" i="1"/>
  <c r="J38" i="1"/>
  <c r="I38" i="1"/>
  <c r="L37" i="1"/>
  <c r="L36" i="1"/>
  <c r="M36" i="1"/>
  <c r="L35" i="1"/>
  <c r="M35" i="1"/>
  <c r="L34" i="1"/>
  <c r="M34" i="1"/>
  <c r="K33" i="1"/>
  <c r="L33" i="1"/>
  <c r="M33" i="1"/>
  <c r="I32" i="1"/>
  <c r="J32" i="1"/>
  <c r="K32" i="1"/>
  <c r="L32" i="1"/>
  <c r="M32" i="1"/>
  <c r="I31" i="1"/>
  <c r="J31" i="1"/>
  <c r="K31" i="1"/>
  <c r="L31" i="1"/>
  <c r="M31" i="1"/>
  <c r="H30" i="1"/>
  <c r="I30" i="1"/>
  <c r="J30" i="1"/>
  <c r="K30" i="1"/>
  <c r="L30" i="1"/>
  <c r="M30" i="1"/>
  <c r="H29" i="1"/>
  <c r="I29" i="1"/>
  <c r="J29" i="1"/>
  <c r="K29" i="1"/>
  <c r="L29" i="1"/>
  <c r="M29" i="1"/>
  <c r="I28" i="1"/>
  <c r="J28" i="1"/>
  <c r="K28" i="1"/>
  <c r="L28" i="1"/>
  <c r="M28" i="1"/>
  <c r="H28" i="1"/>
  <c r="H27" i="1"/>
  <c r="I27" i="1"/>
  <c r="J27" i="1"/>
  <c r="K27" i="1"/>
  <c r="L27" i="1"/>
  <c r="M27" i="1"/>
  <c r="H26" i="1"/>
  <c r="I26" i="1"/>
  <c r="J26" i="1"/>
  <c r="K26" i="1"/>
  <c r="L26" i="1"/>
  <c r="M26" i="1"/>
  <c r="H25" i="1"/>
  <c r="I25" i="1"/>
  <c r="J25" i="1"/>
  <c r="K25" i="1"/>
  <c r="L25" i="1"/>
  <c r="M25" i="1"/>
  <c r="I24" i="1"/>
  <c r="J24" i="1"/>
  <c r="K24" i="1"/>
  <c r="L24" i="1"/>
  <c r="M24" i="1"/>
  <c r="H24" i="1"/>
  <c r="I22" i="1"/>
  <c r="J22" i="1"/>
  <c r="K22" i="1"/>
  <c r="H22" i="1"/>
  <c r="H21" i="1"/>
  <c r="I21" i="1"/>
  <c r="H20" i="1"/>
  <c r="H19" i="1"/>
  <c r="H18" i="1"/>
  <c r="H17" i="1"/>
  <c r="I15" i="1"/>
  <c r="H15" i="1"/>
  <c r="H10" i="1"/>
  <c r="H9" i="1"/>
  <c r="H6" i="1"/>
  <c r="I6" i="1"/>
  <c r="J6" i="1"/>
  <c r="K6" i="1"/>
  <c r="L6" i="1"/>
  <c r="M6" i="1"/>
  <c r="H5" i="1"/>
  <c r="I5" i="1"/>
  <c r="M37" i="1"/>
  <c r="G39" i="1"/>
  <c r="G40" i="1"/>
  <c r="F39" i="1"/>
  <c r="F40" i="1"/>
  <c r="E39" i="1"/>
  <c r="E40" i="1"/>
  <c r="D39" i="1"/>
  <c r="D40" i="1"/>
  <c r="C39" i="1"/>
  <c r="C40" i="1"/>
  <c r="M38" i="1"/>
  <c r="I39" i="1"/>
  <c r="I40" i="1"/>
  <c r="J5" i="1"/>
  <c r="H39" i="1"/>
  <c r="H40" i="1"/>
  <c r="K5" i="1"/>
  <c r="J39" i="1"/>
  <c r="J40" i="1"/>
  <c r="K39" i="1"/>
  <c r="K40" i="1"/>
  <c r="L5" i="1"/>
  <c r="L39" i="1"/>
  <c r="L40" i="1"/>
  <c r="M5" i="1"/>
  <c r="M39" i="1"/>
  <c r="M40" i="1"/>
</calcChain>
</file>

<file path=xl/sharedStrings.xml><?xml version="1.0" encoding="utf-8"?>
<sst xmlns="http://schemas.openxmlformats.org/spreadsheetml/2006/main" count="211" uniqueCount="40">
  <si>
    <t>FORMALIZATUTAKO ZORRA / DEUDA FORMALIZADA</t>
  </si>
  <si>
    <t xml:space="preserve">   Mila eurokotan / Miles de euros</t>
  </si>
  <si>
    <t xml:space="preserve">  GUZTIRA / TOTAL</t>
  </si>
  <si>
    <t xml:space="preserve">  KREDITU LERROAK / LÍNEAS DE CRÉDITO</t>
  </si>
  <si>
    <t>-</t>
  </si>
  <si>
    <t xml:space="preserve"> BIZTANLEKO  ZORPETZEA EUROTAN / ENDEUDAMIENTO POR HABITANTE EN €</t>
  </si>
  <si>
    <t xml:space="preserve">  Mailegua / Préstamo KUTXABANK (2012)</t>
  </si>
  <si>
    <t xml:space="preserve">  Mailegua / Préstamo BBVA (2013)</t>
  </si>
  <si>
    <t xml:space="preserve">  Mailegua / Préstamo BANKINTER</t>
  </si>
  <si>
    <t xml:space="preserve">  Mailegua / Préstamo BANCO SANTANDER</t>
  </si>
  <si>
    <t xml:space="preserve">  Mailegua / Préstamo BANCO SABADELL (2009)</t>
  </si>
  <si>
    <t xml:space="preserve">  Mailegua / Préstamo KUTXABANK (2011)</t>
  </si>
  <si>
    <t xml:space="preserve">  Mailegua / Préstamo BANKOA (2011)</t>
  </si>
  <si>
    <t xml:space="preserve">  Mailegua / Préstamo CAIXABANK (2010)</t>
  </si>
  <si>
    <t xml:space="preserve">  Mailegua / Préstamo BANKIA (2010)</t>
  </si>
  <si>
    <t xml:space="preserve">  Mailegua / Préstamo CAIXABANK (2011)</t>
  </si>
  <si>
    <t xml:space="preserve">  Mailegua / Préstamo BANKIA (2013)</t>
  </si>
  <si>
    <t xml:space="preserve">  Mailegua / Préstamo BANKOA (2013)</t>
  </si>
  <si>
    <t xml:space="preserve">  Mailegua EIB AP-1 (1.tartea) / Préstamo BEI AP-1 (1º tramo)</t>
  </si>
  <si>
    <t xml:space="preserve">  Mailegua EIB AP-1 (2.tartea) / Préstamo BEI AP-1 (2º tramo)</t>
  </si>
  <si>
    <t xml:space="preserve">  Mailegua  EUSKO JAURLARITZA / Préstamo  GOBIERNO VASCO</t>
  </si>
  <si>
    <t xml:space="preserve">  Mailegua / Préstamo KUTXABANK (2014)</t>
  </si>
  <si>
    <t xml:space="preserve">  Mailegua / Préstamo DEUTSCHE PFANDBRIEFBANK</t>
  </si>
  <si>
    <t xml:space="preserve">  Mailegua / Préstamo  KUTXABANK (2015)</t>
  </si>
  <si>
    <t xml:space="preserve">  Mailegua / Préstamo KUTXABANK (2016)</t>
  </si>
  <si>
    <t xml:space="preserve">  Mailegua / Préstamo SABADELL  (2016)</t>
  </si>
  <si>
    <t xml:space="preserve">  Mailegua / Préstamo BBVA  (2016-1)</t>
  </si>
  <si>
    <t xml:space="preserve">  Mailegua / Préstamo BBVA (2016-2)</t>
  </si>
  <si>
    <t xml:space="preserve">  Mailegua / Préstamo KUTXABANK (2017)</t>
  </si>
  <si>
    <t xml:space="preserve">  Mailegua / Préstamo SABADELL  (2017)</t>
  </si>
  <si>
    <t xml:space="preserve">  Mailegua / Préstamo TRIODOS</t>
  </si>
  <si>
    <t xml:space="preserve">  Mailegua / Préstamo BANKINTER (2018)</t>
  </si>
  <si>
    <t xml:space="preserve">  Mailegua / Préstamo BANCO SABADELL (2012)</t>
  </si>
  <si>
    <t xml:space="preserve">  Mailegua / Préstamo LABORAL KUTXA (2021)</t>
  </si>
  <si>
    <t xml:space="preserve">  Mailegua / Préstamo SABADELL (2021)</t>
  </si>
  <si>
    <t xml:space="preserve">  Mailegua / Préstamo C. R. NAVARRA (2021)</t>
  </si>
  <si>
    <t xml:space="preserve">  Mailegua / Préstamo BANKIA-CAIXABANK (2018)</t>
  </si>
  <si>
    <t xml:space="preserve">  Mailegua / Préstamo BANKOA-ABANCA (2020)</t>
  </si>
  <si>
    <t xml:space="preserve">  Mailegua / Préstamo BANKOA-ABANCA (2021)</t>
  </si>
  <si>
    <t>GFA - ZORPETZEAREN BILAKAERA 2013-2023      /       DFG - EVOLUCIÓN DEL ENDEUDAMIENTO 2013-2023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</si>
</sst>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b/>
      <sz val="16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8">
    <xf numFmtId="0" fontId="0" fillId="0" borderId="0" xfId="0"/>
    <xf numFmtId="0" fontId="1" fillId="0" borderId="0" xfId="0" applyFont="1"/>
    <xf numFmtId="0" fontId="3" fillId="0" borderId="0" xfId="0" applyFont="1"/>
    <xf numFmtId="0" fontId="5" fillId="0" borderId="0" xfId="0" applyFont="1"/>
    <xf numFmtId="0" fontId="7" fillId="0" borderId="0" xfId="0" applyFont="1"/>
    <xf numFmtId="4" fontId="6" fillId="2" borderId="1" xfId="1" applyNumberFormat="1" applyFont="1" applyFill="1" applyBorder="1" applyAlignment="1">
      <alignment horizontal="right" vertical="center" indent="1"/>
    </xf>
    <xf numFmtId="0" fontId="4" fillId="3" borderId="2" xfId="0" applyFont="1" applyFill="1" applyBorder="1" applyAlignment="1">
      <alignment horizontal="center" vertical="center" wrapText="1"/>
    </xf>
    <xf numFmtId="4" fontId="4" fillId="3" borderId="3" xfId="1" applyNumberFormat="1" applyFont="1" applyFill="1" applyBorder="1" applyAlignment="1">
      <alignment horizontal="right" vertical="center" indent="1"/>
    </xf>
    <xf numFmtId="4" fontId="6" fillId="2" borderId="4" xfId="1" applyNumberFormat="1" applyFont="1" applyFill="1" applyBorder="1" applyAlignment="1">
      <alignment horizontal="right" vertical="center" indent="1"/>
    </xf>
    <xf numFmtId="4" fontId="6" fillId="2" borderId="5" xfId="1" applyNumberFormat="1" applyFont="1" applyFill="1" applyBorder="1" applyAlignment="1">
      <alignment horizontal="right" vertical="center" indent="1"/>
    </xf>
    <xf numFmtId="4" fontId="6" fillId="2" borderId="6" xfId="1" applyNumberFormat="1" applyFont="1" applyFill="1" applyBorder="1" applyAlignment="1">
      <alignment horizontal="right" vertical="center" indent="1"/>
    </xf>
    <xf numFmtId="4" fontId="6" fillId="2" borderId="7" xfId="1" applyNumberFormat="1" applyFont="1" applyFill="1" applyBorder="1" applyAlignment="1">
      <alignment horizontal="right" vertical="center" indent="1"/>
    </xf>
    <xf numFmtId="4" fontId="6" fillId="2" borderId="8" xfId="1" applyNumberFormat="1" applyFont="1" applyFill="1" applyBorder="1" applyAlignment="1">
      <alignment horizontal="right" vertical="center" indent="1"/>
    </xf>
    <xf numFmtId="4" fontId="6" fillId="2" borderId="9" xfId="1" applyNumberFormat="1" applyFont="1" applyFill="1" applyBorder="1" applyAlignment="1">
      <alignment horizontal="right" vertical="center" indent="1"/>
    </xf>
    <xf numFmtId="0" fontId="2" fillId="0" borderId="10" xfId="0" applyFont="1" applyBorder="1" applyAlignment="1"/>
    <xf numFmtId="0" fontId="2" fillId="0" borderId="10" xfId="0" applyFont="1" applyBorder="1" applyAlignment="1">
      <alignment horizontal="right"/>
    </xf>
    <xf numFmtId="0" fontId="4" fillId="3" borderId="11" xfId="0" applyFont="1" applyFill="1" applyBorder="1" applyAlignment="1">
      <alignment horizontal="center" vertical="center" wrapText="1"/>
    </xf>
    <xf numFmtId="0" fontId="0" fillId="0" borderId="0" xfId="0" applyBorder="1"/>
    <xf numFmtId="4" fontId="4" fillId="3" borderId="12" xfId="1" applyNumberFormat="1" applyFont="1" applyFill="1" applyBorder="1" applyAlignment="1">
      <alignment horizontal="right" vertical="center" indent="1"/>
    </xf>
    <xf numFmtId="4" fontId="0" fillId="0" borderId="0" xfId="0" applyNumberFormat="1" applyAlignment="1">
      <alignment horizontal="center" vertical="center"/>
    </xf>
    <xf numFmtId="3" fontId="3" fillId="0" borderId="0" xfId="0" applyNumberFormat="1" applyFont="1"/>
    <xf numFmtId="4" fontId="0" fillId="0" borderId="0" xfId="0" applyNumberFormat="1"/>
    <xf numFmtId="4" fontId="6" fillId="2" borderId="13" xfId="1" applyNumberFormat="1" applyFont="1" applyFill="1" applyBorder="1" applyAlignment="1">
      <alignment horizontal="right" vertical="center" indent="1"/>
    </xf>
    <xf numFmtId="4" fontId="6" fillId="2" borderId="14" xfId="1" applyNumberFormat="1" applyFont="1" applyFill="1" applyBorder="1" applyAlignment="1">
      <alignment horizontal="right" vertical="center" indent="1"/>
    </xf>
    <xf numFmtId="0" fontId="2" fillId="3" borderId="15" xfId="0" applyFont="1" applyFill="1" applyBorder="1" applyAlignment="1">
      <alignment horizontal="center" vertical="center" wrapText="1"/>
    </xf>
    <xf numFmtId="0" fontId="8" fillId="2" borderId="16" xfId="0" applyFont="1" applyFill="1" applyBorder="1" applyAlignment="1">
      <alignment vertical="center"/>
    </xf>
    <xf numFmtId="0" fontId="4" fillId="2" borderId="17" xfId="0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0" fontId="4" fillId="2" borderId="16" xfId="0" applyFont="1" applyFill="1" applyBorder="1" applyAlignment="1">
      <alignment vertical="center"/>
    </xf>
    <xf numFmtId="0" fontId="8" fillId="2" borderId="17" xfId="0" applyFont="1" applyFill="1" applyBorder="1" applyAlignment="1">
      <alignment vertical="center"/>
    </xf>
    <xf numFmtId="0" fontId="8" fillId="2" borderId="19" xfId="0" applyFont="1" applyFill="1" applyBorder="1" applyAlignment="1">
      <alignment vertical="center"/>
    </xf>
    <xf numFmtId="0" fontId="2" fillId="3" borderId="15" xfId="0" applyFont="1" applyFill="1" applyBorder="1" applyAlignment="1">
      <alignment horizontal="center" vertical="center"/>
    </xf>
    <xf numFmtId="0" fontId="4" fillId="3" borderId="20" xfId="0" applyFont="1" applyFill="1" applyBorder="1" applyAlignment="1">
      <alignment horizontal="center" vertical="center" wrapText="1"/>
    </xf>
    <xf numFmtId="4" fontId="6" fillId="2" borderId="21" xfId="1" applyNumberFormat="1" applyFont="1" applyFill="1" applyBorder="1" applyAlignment="1">
      <alignment horizontal="right" vertical="center" indent="1"/>
    </xf>
    <xf numFmtId="4" fontId="6" fillId="2" borderId="22" xfId="1" applyNumberFormat="1" applyFont="1" applyFill="1" applyBorder="1" applyAlignment="1">
      <alignment horizontal="right" vertical="center" indent="1"/>
    </xf>
    <xf numFmtId="0" fontId="9" fillId="3" borderId="23" xfId="0" applyFont="1" applyFill="1" applyBorder="1" applyAlignment="1">
      <alignment horizontal="center" vertical="center"/>
    </xf>
    <xf numFmtId="0" fontId="9" fillId="3" borderId="11" xfId="0" applyFont="1" applyFill="1" applyBorder="1" applyAlignment="1">
      <alignment horizontal="center" vertical="center"/>
    </xf>
    <xf numFmtId="0" fontId="9" fillId="3" borderId="20" xfId="0" applyFont="1" applyFill="1" applyBorder="1" applyAlignment="1">
      <alignment horizontal="center" vertical="center"/>
    </xf>
  </cellXfs>
  <cellStyles count="2">
    <cellStyle name="Ehunekoa" xfId="1" builtinId="5"/>
    <cellStyle name="Normal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gai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3"/>
  <sheetViews>
    <sheetView tabSelected="1" zoomScaleNormal="100" zoomScaleSheetLayoutView="100" workbookViewId="0">
      <selection activeCell="N35" sqref="N35"/>
    </sheetView>
  </sheetViews>
  <sheetFormatPr defaultColWidth="9.109375" defaultRowHeight="13.2" x14ac:dyDescent="0.25"/>
  <cols>
    <col min="1" max="1" width="3.109375" style="3" customWidth="1"/>
    <col min="2" max="2" width="78.5546875" style="3" customWidth="1"/>
    <col min="3" max="12" width="14.5546875" style="3" customWidth="1"/>
    <col min="13" max="13" width="14.44140625" style="3" customWidth="1"/>
    <col min="14" max="14" width="13.44140625" bestFit="1" customWidth="1"/>
  </cols>
  <sheetData>
    <row r="1" spans="1:13" ht="24" customHeight="1" thickBot="1" x14ac:dyDescent="0.3"/>
    <row r="2" spans="1:13" ht="43.5" customHeight="1" thickBot="1" x14ac:dyDescent="0.3">
      <c r="B2" s="35" t="s">
        <v>39</v>
      </c>
      <c r="C2" s="36"/>
      <c r="D2" s="36"/>
      <c r="E2" s="36"/>
      <c r="F2" s="36"/>
      <c r="G2" s="36"/>
      <c r="H2" s="36"/>
      <c r="I2" s="36"/>
      <c r="J2" s="36"/>
      <c r="K2" s="36"/>
      <c r="L2" s="36"/>
      <c r="M2" s="37"/>
    </row>
    <row r="3" spans="1:13" ht="50.25" customHeight="1" thickBot="1" x14ac:dyDescent="0.3">
      <c r="A3" s="1"/>
      <c r="B3" s="1"/>
      <c r="C3" s="1"/>
      <c r="D3" s="1"/>
      <c r="E3" s="14"/>
      <c r="F3" s="14"/>
      <c r="G3" s="14"/>
      <c r="H3" s="14"/>
      <c r="I3" s="14"/>
      <c r="J3" s="15"/>
      <c r="K3" s="15"/>
      <c r="L3" s="15"/>
      <c r="M3" s="15" t="s">
        <v>1</v>
      </c>
    </row>
    <row r="4" spans="1:13" ht="37.5" customHeight="1" thickBot="1" x14ac:dyDescent="0.3">
      <c r="A4" s="2"/>
      <c r="B4" s="24" t="s">
        <v>0</v>
      </c>
      <c r="C4" s="6">
        <v>2013</v>
      </c>
      <c r="D4" s="6">
        <v>2014</v>
      </c>
      <c r="E4" s="6">
        <v>2015</v>
      </c>
      <c r="F4" s="6">
        <v>2016</v>
      </c>
      <c r="G4" s="16">
        <v>2017</v>
      </c>
      <c r="H4" s="6">
        <v>2018</v>
      </c>
      <c r="I4" s="16">
        <v>2019</v>
      </c>
      <c r="J4" s="6">
        <v>2020</v>
      </c>
      <c r="K4" s="6">
        <v>2021</v>
      </c>
      <c r="L4" s="32">
        <v>2022</v>
      </c>
      <c r="M4" s="32">
        <v>2023</v>
      </c>
    </row>
    <row r="5" spans="1:13" ht="30" customHeight="1" x14ac:dyDescent="0.25">
      <c r="B5" s="25" t="s">
        <v>18</v>
      </c>
      <c r="C5" s="5">
        <v>32550</v>
      </c>
      <c r="D5" s="5">
        <v>30225</v>
      </c>
      <c r="E5" s="5">
        <v>27900</v>
      </c>
      <c r="F5" s="5">
        <v>25575</v>
      </c>
      <c r="G5" s="5">
        <v>23250</v>
      </c>
      <c r="H5" s="5">
        <f t="shared" ref="H5:M5" si="0">G5-2325</f>
        <v>20925</v>
      </c>
      <c r="I5" s="22">
        <f t="shared" si="0"/>
        <v>18600</v>
      </c>
      <c r="J5" s="34">
        <f t="shared" si="0"/>
        <v>16275</v>
      </c>
      <c r="K5" s="34">
        <f t="shared" si="0"/>
        <v>13950</v>
      </c>
      <c r="L5" s="33">
        <f t="shared" si="0"/>
        <v>11625</v>
      </c>
      <c r="M5" s="33">
        <f t="shared" si="0"/>
        <v>9300</v>
      </c>
    </row>
    <row r="6" spans="1:13" ht="30" customHeight="1" x14ac:dyDescent="0.25">
      <c r="A6" s="4"/>
      <c r="B6" s="25" t="s">
        <v>19</v>
      </c>
      <c r="C6" s="5">
        <v>42800</v>
      </c>
      <c r="D6" s="5">
        <v>40660</v>
      </c>
      <c r="E6" s="5">
        <v>38520</v>
      </c>
      <c r="F6" s="5">
        <v>36380</v>
      </c>
      <c r="G6" s="5">
        <v>34240</v>
      </c>
      <c r="H6" s="5">
        <f t="shared" ref="H6:M6" si="1">G6-2140</f>
        <v>32100</v>
      </c>
      <c r="I6" s="13">
        <f t="shared" si="1"/>
        <v>29960</v>
      </c>
      <c r="J6" s="5">
        <f t="shared" si="1"/>
        <v>27820</v>
      </c>
      <c r="K6" s="5">
        <f t="shared" si="1"/>
        <v>25680</v>
      </c>
      <c r="L6" s="9">
        <f t="shared" si="1"/>
        <v>23540</v>
      </c>
      <c r="M6" s="9">
        <f t="shared" si="1"/>
        <v>21400</v>
      </c>
    </row>
    <row r="7" spans="1:13" ht="30" customHeight="1" x14ac:dyDescent="0.25">
      <c r="A7" s="4"/>
      <c r="B7" s="26" t="s">
        <v>9</v>
      </c>
      <c r="C7" s="5">
        <v>16400</v>
      </c>
      <c r="D7" s="5">
        <v>0</v>
      </c>
      <c r="E7" s="5" t="s">
        <v>4</v>
      </c>
      <c r="F7" s="5" t="s">
        <v>4</v>
      </c>
      <c r="G7" s="5" t="s">
        <v>4</v>
      </c>
      <c r="H7" s="5" t="s">
        <v>4</v>
      </c>
      <c r="I7" s="5" t="s">
        <v>4</v>
      </c>
      <c r="J7" s="5" t="s">
        <v>4</v>
      </c>
      <c r="K7" s="5" t="s">
        <v>4</v>
      </c>
      <c r="L7" s="9" t="s">
        <v>4</v>
      </c>
      <c r="M7" s="9" t="s">
        <v>4</v>
      </c>
    </row>
    <row r="8" spans="1:13" ht="30" customHeight="1" x14ac:dyDescent="0.25">
      <c r="A8" s="4"/>
      <c r="B8" s="27" t="s">
        <v>10</v>
      </c>
      <c r="C8" s="5">
        <v>20000</v>
      </c>
      <c r="D8" s="5">
        <v>0</v>
      </c>
      <c r="E8" s="5" t="s">
        <v>4</v>
      </c>
      <c r="F8" s="5" t="s">
        <v>4</v>
      </c>
      <c r="G8" s="5" t="s">
        <v>4</v>
      </c>
      <c r="H8" s="5" t="s">
        <v>4</v>
      </c>
      <c r="I8" s="13" t="s">
        <v>4</v>
      </c>
      <c r="J8" s="5" t="s">
        <v>4</v>
      </c>
      <c r="K8" s="13" t="s">
        <v>4</v>
      </c>
      <c r="L8" s="9" t="s">
        <v>4</v>
      </c>
      <c r="M8" s="9" t="s">
        <v>4</v>
      </c>
    </row>
    <row r="9" spans="1:13" ht="30" customHeight="1" x14ac:dyDescent="0.25">
      <c r="A9" s="4"/>
      <c r="B9" s="28" t="s">
        <v>13</v>
      </c>
      <c r="C9" s="5">
        <v>35000</v>
      </c>
      <c r="D9" s="5">
        <v>30000</v>
      </c>
      <c r="E9" s="5">
        <v>25000</v>
      </c>
      <c r="F9" s="5">
        <v>20000</v>
      </c>
      <c r="G9" s="5">
        <v>15000</v>
      </c>
      <c r="H9" s="5">
        <f>G9-5000</f>
        <v>10000</v>
      </c>
      <c r="I9" s="22">
        <v>0</v>
      </c>
      <c r="J9" s="13" t="s">
        <v>4</v>
      </c>
      <c r="K9" s="13" t="s">
        <v>4</v>
      </c>
      <c r="L9" s="10" t="s">
        <v>4</v>
      </c>
      <c r="M9" s="10" t="s">
        <v>4</v>
      </c>
    </row>
    <row r="10" spans="1:13" ht="30" customHeight="1" x14ac:dyDescent="0.25">
      <c r="A10" s="4"/>
      <c r="B10" s="27" t="s">
        <v>14</v>
      </c>
      <c r="C10" s="5">
        <v>28000</v>
      </c>
      <c r="D10" s="5">
        <v>24000</v>
      </c>
      <c r="E10" s="5">
        <v>20000</v>
      </c>
      <c r="F10" s="5">
        <v>16000</v>
      </c>
      <c r="G10" s="5">
        <v>12000</v>
      </c>
      <c r="H10" s="5">
        <f>G10-4000</f>
        <v>8000</v>
      </c>
      <c r="I10" s="13">
        <v>0</v>
      </c>
      <c r="J10" s="5" t="s">
        <v>4</v>
      </c>
      <c r="K10" s="5" t="s">
        <v>4</v>
      </c>
      <c r="L10" s="9" t="s">
        <v>4</v>
      </c>
      <c r="M10" s="9" t="s">
        <v>4</v>
      </c>
    </row>
    <row r="11" spans="1:13" ht="30" customHeight="1" x14ac:dyDescent="0.25">
      <c r="A11" s="4"/>
      <c r="B11" s="27" t="s">
        <v>11</v>
      </c>
      <c r="C11" s="5">
        <v>17280</v>
      </c>
      <c r="D11" s="5">
        <v>11520</v>
      </c>
      <c r="E11" s="5">
        <v>5760</v>
      </c>
      <c r="F11" s="5" t="s">
        <v>4</v>
      </c>
      <c r="G11" s="5" t="s">
        <v>4</v>
      </c>
      <c r="H11" s="5" t="s">
        <v>4</v>
      </c>
      <c r="I11" s="5" t="s">
        <v>4</v>
      </c>
      <c r="J11" s="5" t="s">
        <v>4</v>
      </c>
      <c r="K11" s="5" t="s">
        <v>4</v>
      </c>
      <c r="L11" s="9" t="s">
        <v>4</v>
      </c>
      <c r="M11" s="9" t="s">
        <v>4</v>
      </c>
    </row>
    <row r="12" spans="1:13" ht="30" customHeight="1" x14ac:dyDescent="0.25">
      <c r="A12" s="4"/>
      <c r="B12" s="27" t="s">
        <v>12</v>
      </c>
      <c r="C12" s="5">
        <v>12000</v>
      </c>
      <c r="D12" s="5">
        <v>8000</v>
      </c>
      <c r="E12" s="5">
        <v>4000</v>
      </c>
      <c r="F12" s="5" t="s">
        <v>4</v>
      </c>
      <c r="G12" s="5" t="s">
        <v>4</v>
      </c>
      <c r="H12" s="5" t="s">
        <v>4</v>
      </c>
      <c r="I12" s="5" t="s">
        <v>4</v>
      </c>
      <c r="J12" s="5" t="s">
        <v>4</v>
      </c>
      <c r="K12" s="5" t="s">
        <v>4</v>
      </c>
      <c r="L12" s="9" t="s">
        <v>4</v>
      </c>
      <c r="M12" s="9" t="s">
        <v>4</v>
      </c>
    </row>
    <row r="13" spans="1:13" ht="30" customHeight="1" x14ac:dyDescent="0.25">
      <c r="A13" s="4"/>
      <c r="B13" s="27" t="s">
        <v>15</v>
      </c>
      <c r="C13" s="5">
        <v>12000</v>
      </c>
      <c r="D13" s="5">
        <v>8000</v>
      </c>
      <c r="E13" s="5">
        <v>4000</v>
      </c>
      <c r="F13" s="5" t="s">
        <v>4</v>
      </c>
      <c r="G13" s="5" t="s">
        <v>4</v>
      </c>
      <c r="H13" s="5" t="s">
        <v>4</v>
      </c>
      <c r="I13" s="13" t="s">
        <v>4</v>
      </c>
      <c r="J13" s="5" t="s">
        <v>4</v>
      </c>
      <c r="K13" s="5" t="s">
        <v>4</v>
      </c>
      <c r="L13" s="9" t="s">
        <v>4</v>
      </c>
      <c r="M13" s="9" t="s">
        <v>4</v>
      </c>
    </row>
    <row r="14" spans="1:13" ht="30" customHeight="1" x14ac:dyDescent="0.25">
      <c r="A14" s="4"/>
      <c r="B14" s="27" t="s">
        <v>32</v>
      </c>
      <c r="C14" s="5">
        <v>16400</v>
      </c>
      <c r="D14" s="5">
        <v>8200</v>
      </c>
      <c r="E14" s="5">
        <v>0</v>
      </c>
      <c r="F14" s="5" t="s">
        <v>4</v>
      </c>
      <c r="G14" s="5" t="s">
        <v>4</v>
      </c>
      <c r="H14" s="5" t="s">
        <v>4</v>
      </c>
      <c r="I14" s="5" t="s">
        <v>4</v>
      </c>
      <c r="J14" s="5" t="s">
        <v>4</v>
      </c>
      <c r="K14" s="5" t="s">
        <v>4</v>
      </c>
      <c r="L14" s="9" t="s">
        <v>4</v>
      </c>
      <c r="M14" s="9" t="s">
        <v>4</v>
      </c>
    </row>
    <row r="15" spans="1:13" ht="30" customHeight="1" x14ac:dyDescent="0.25">
      <c r="A15" s="4"/>
      <c r="B15" s="27" t="s">
        <v>6</v>
      </c>
      <c r="C15" s="5">
        <v>10260</v>
      </c>
      <c r="D15" s="5">
        <v>8550</v>
      </c>
      <c r="E15" s="5">
        <v>6840</v>
      </c>
      <c r="F15" s="5">
        <v>5130</v>
      </c>
      <c r="G15" s="5">
        <v>3420</v>
      </c>
      <c r="H15" s="5">
        <f>G15-1710</f>
        <v>1710</v>
      </c>
      <c r="I15" s="5">
        <f>H15-1710</f>
        <v>0</v>
      </c>
      <c r="J15" s="5" t="s">
        <v>4</v>
      </c>
      <c r="K15" s="13" t="s">
        <v>4</v>
      </c>
      <c r="L15" s="9" t="s">
        <v>4</v>
      </c>
      <c r="M15" s="9" t="s">
        <v>4</v>
      </c>
    </row>
    <row r="16" spans="1:13" ht="30" customHeight="1" x14ac:dyDescent="0.25">
      <c r="A16" s="4"/>
      <c r="B16" s="27" t="s">
        <v>16</v>
      </c>
      <c r="C16" s="5">
        <v>15000</v>
      </c>
      <c r="D16" s="5">
        <v>10000</v>
      </c>
      <c r="E16" s="5">
        <v>5000</v>
      </c>
      <c r="F16" s="5" t="s">
        <v>4</v>
      </c>
      <c r="G16" s="5" t="s">
        <v>4</v>
      </c>
      <c r="H16" s="5" t="s">
        <v>4</v>
      </c>
      <c r="I16" s="5" t="s">
        <v>4</v>
      </c>
      <c r="J16" s="13" t="s">
        <v>4</v>
      </c>
      <c r="K16" s="13" t="s">
        <v>4</v>
      </c>
      <c r="L16" s="10" t="s">
        <v>4</v>
      </c>
      <c r="M16" s="10" t="s">
        <v>4</v>
      </c>
    </row>
    <row r="17" spans="1:14" ht="30" customHeight="1" x14ac:dyDescent="0.25">
      <c r="A17" s="4"/>
      <c r="B17" s="27" t="s">
        <v>17</v>
      </c>
      <c r="C17" s="5">
        <v>10000</v>
      </c>
      <c r="D17" s="5">
        <v>8000</v>
      </c>
      <c r="E17" s="5">
        <v>6000</v>
      </c>
      <c r="F17" s="5">
        <v>4000</v>
      </c>
      <c r="G17" s="5">
        <v>2000</v>
      </c>
      <c r="H17" s="5">
        <f>G17-2000</f>
        <v>0</v>
      </c>
      <c r="I17" s="13" t="s">
        <v>4</v>
      </c>
      <c r="J17" s="5" t="s">
        <v>4</v>
      </c>
      <c r="K17" s="5" t="s">
        <v>4</v>
      </c>
      <c r="L17" s="9" t="s">
        <v>4</v>
      </c>
      <c r="M17" s="9" t="s">
        <v>4</v>
      </c>
    </row>
    <row r="18" spans="1:14" ht="30" customHeight="1" x14ac:dyDescent="0.25">
      <c r="A18" s="4"/>
      <c r="B18" s="27" t="s">
        <v>7</v>
      </c>
      <c r="C18" s="5">
        <v>15000</v>
      </c>
      <c r="D18" s="5">
        <v>12000</v>
      </c>
      <c r="E18" s="5">
        <v>9000</v>
      </c>
      <c r="F18" s="5">
        <v>6000</v>
      </c>
      <c r="G18" s="5">
        <v>3000</v>
      </c>
      <c r="H18" s="5">
        <f>G18-3000</f>
        <v>0</v>
      </c>
      <c r="I18" s="13" t="s">
        <v>4</v>
      </c>
      <c r="J18" s="5" t="s">
        <v>4</v>
      </c>
      <c r="K18" s="5" t="s">
        <v>4</v>
      </c>
      <c r="L18" s="9" t="s">
        <v>4</v>
      </c>
      <c r="M18" s="9" t="s">
        <v>4</v>
      </c>
    </row>
    <row r="19" spans="1:14" ht="30" customHeight="1" x14ac:dyDescent="0.25">
      <c r="A19" s="4"/>
      <c r="B19" s="27" t="s">
        <v>8</v>
      </c>
      <c r="C19" s="5">
        <v>18340</v>
      </c>
      <c r="D19" s="5">
        <v>15720</v>
      </c>
      <c r="E19" s="5">
        <v>13100</v>
      </c>
      <c r="F19" s="5">
        <v>10480</v>
      </c>
      <c r="G19" s="5">
        <v>7860</v>
      </c>
      <c r="H19" s="5">
        <f>G19-2620</f>
        <v>5240</v>
      </c>
      <c r="I19" s="13">
        <v>0</v>
      </c>
      <c r="J19" s="5" t="s">
        <v>4</v>
      </c>
      <c r="K19" s="5" t="s">
        <v>4</v>
      </c>
      <c r="L19" s="9" t="s">
        <v>4</v>
      </c>
      <c r="M19" s="9" t="s">
        <v>4</v>
      </c>
    </row>
    <row r="20" spans="1:14" ht="30" customHeight="1" x14ac:dyDescent="0.25">
      <c r="A20" s="4"/>
      <c r="B20" s="29" t="s">
        <v>20</v>
      </c>
      <c r="C20" s="5">
        <v>18000</v>
      </c>
      <c r="D20" s="5">
        <v>14400</v>
      </c>
      <c r="E20" s="5">
        <v>10800</v>
      </c>
      <c r="F20" s="5">
        <v>7200</v>
      </c>
      <c r="G20" s="5">
        <v>3600</v>
      </c>
      <c r="H20" s="5">
        <f>G20-3600</f>
        <v>0</v>
      </c>
      <c r="I20" s="5" t="s">
        <v>4</v>
      </c>
      <c r="J20" s="5" t="s">
        <v>4</v>
      </c>
      <c r="K20" s="5" t="s">
        <v>4</v>
      </c>
      <c r="L20" s="9" t="s">
        <v>4</v>
      </c>
      <c r="M20" s="9" t="s">
        <v>4</v>
      </c>
      <c r="N20" s="17"/>
    </row>
    <row r="21" spans="1:14" ht="30" customHeight="1" x14ac:dyDescent="0.25">
      <c r="A21" s="4"/>
      <c r="B21" s="29" t="s">
        <v>21</v>
      </c>
      <c r="C21" s="5" t="s">
        <v>4</v>
      </c>
      <c r="D21" s="5">
        <v>14100</v>
      </c>
      <c r="E21" s="12">
        <v>11280</v>
      </c>
      <c r="F21" s="12">
        <v>8460</v>
      </c>
      <c r="G21" s="12">
        <v>5640</v>
      </c>
      <c r="H21" s="12">
        <f>+G21-2820</f>
        <v>2820</v>
      </c>
      <c r="I21" s="23">
        <f>+H21-2820</f>
        <v>0</v>
      </c>
      <c r="J21" s="5" t="s">
        <v>4</v>
      </c>
      <c r="K21" s="5" t="s">
        <v>4</v>
      </c>
      <c r="L21" s="9" t="s">
        <v>4</v>
      </c>
      <c r="M21" s="9" t="s">
        <v>4</v>
      </c>
    </row>
    <row r="22" spans="1:14" ht="30" customHeight="1" x14ac:dyDescent="0.25">
      <c r="A22" s="4"/>
      <c r="B22" s="29" t="s">
        <v>22</v>
      </c>
      <c r="C22" s="5" t="s">
        <v>4</v>
      </c>
      <c r="D22" s="5">
        <v>42000</v>
      </c>
      <c r="E22" s="13">
        <v>36000</v>
      </c>
      <c r="F22" s="13">
        <v>30000</v>
      </c>
      <c r="G22" s="13">
        <v>24000</v>
      </c>
      <c r="H22" s="13">
        <f>+G22-42000/7</f>
        <v>18000</v>
      </c>
      <c r="I22" s="13">
        <f>+H22-42000/7</f>
        <v>12000</v>
      </c>
      <c r="J22" s="13">
        <f>+I22-42000/7</f>
        <v>6000</v>
      </c>
      <c r="K22" s="13">
        <f>+J22-42000/7</f>
        <v>0</v>
      </c>
      <c r="L22" s="9" t="s">
        <v>4</v>
      </c>
      <c r="M22" s="9" t="s">
        <v>4</v>
      </c>
    </row>
    <row r="23" spans="1:14" ht="30" customHeight="1" x14ac:dyDescent="0.25">
      <c r="A23" s="4"/>
      <c r="B23" s="29" t="s">
        <v>23</v>
      </c>
      <c r="C23" s="5" t="s">
        <v>4</v>
      </c>
      <c r="D23" s="5" t="s">
        <v>4</v>
      </c>
      <c r="E23" s="5">
        <v>61700</v>
      </c>
      <c r="F23" s="13">
        <v>61700</v>
      </c>
      <c r="G23" s="13">
        <v>61700</v>
      </c>
      <c r="H23" s="13">
        <v>61700</v>
      </c>
      <c r="I23" s="13">
        <v>61700</v>
      </c>
      <c r="J23" s="13">
        <v>61700</v>
      </c>
      <c r="K23" s="13">
        <v>61700</v>
      </c>
      <c r="L23" s="10">
        <v>0</v>
      </c>
      <c r="M23" s="10">
        <v>0</v>
      </c>
    </row>
    <row r="24" spans="1:14" ht="30" customHeight="1" x14ac:dyDescent="0.25">
      <c r="A24" s="4"/>
      <c r="B24" s="29" t="s">
        <v>24</v>
      </c>
      <c r="C24" s="5" t="s">
        <v>4</v>
      </c>
      <c r="D24" s="5" t="s">
        <v>4</v>
      </c>
      <c r="E24" s="5" t="s">
        <v>4</v>
      </c>
      <c r="F24" s="5">
        <v>11000</v>
      </c>
      <c r="G24" s="5">
        <v>9900</v>
      </c>
      <c r="H24" s="13">
        <f t="shared" ref="H24:M25" si="2">+G24-1100</f>
        <v>8800</v>
      </c>
      <c r="I24" s="13">
        <f t="shared" si="2"/>
        <v>7700</v>
      </c>
      <c r="J24" s="13">
        <f t="shared" si="2"/>
        <v>6600</v>
      </c>
      <c r="K24" s="13">
        <f t="shared" si="2"/>
        <v>5500</v>
      </c>
      <c r="L24" s="10">
        <f t="shared" si="2"/>
        <v>4400</v>
      </c>
      <c r="M24" s="10">
        <f t="shared" si="2"/>
        <v>3300</v>
      </c>
    </row>
    <row r="25" spans="1:14" ht="30" customHeight="1" x14ac:dyDescent="0.25">
      <c r="A25" s="4"/>
      <c r="B25" s="29" t="s">
        <v>25</v>
      </c>
      <c r="C25" s="5" t="s">
        <v>4</v>
      </c>
      <c r="D25" s="5" t="s">
        <v>4</v>
      </c>
      <c r="E25" s="5" t="s">
        <v>4</v>
      </c>
      <c r="F25" s="5">
        <v>11000</v>
      </c>
      <c r="G25" s="5">
        <v>9900</v>
      </c>
      <c r="H25" s="13">
        <f t="shared" si="2"/>
        <v>8800</v>
      </c>
      <c r="I25" s="13">
        <f t="shared" si="2"/>
        <v>7700</v>
      </c>
      <c r="J25" s="13">
        <f t="shared" si="2"/>
        <v>6600</v>
      </c>
      <c r="K25" s="13">
        <f t="shared" si="2"/>
        <v>5500</v>
      </c>
      <c r="L25" s="10">
        <f t="shared" si="2"/>
        <v>4400</v>
      </c>
      <c r="M25" s="10">
        <f t="shared" si="2"/>
        <v>3300</v>
      </c>
    </row>
    <row r="26" spans="1:14" ht="30" customHeight="1" x14ac:dyDescent="0.25">
      <c r="A26" s="4"/>
      <c r="B26" s="29" t="s">
        <v>26</v>
      </c>
      <c r="C26" s="5" t="s">
        <v>4</v>
      </c>
      <c r="D26" s="5" t="s">
        <v>4</v>
      </c>
      <c r="E26" s="5" t="s">
        <v>4</v>
      </c>
      <c r="F26" s="5">
        <v>12500</v>
      </c>
      <c r="G26" s="5">
        <v>11250</v>
      </c>
      <c r="H26" s="13">
        <f t="shared" ref="H26:M26" si="3">+G26-1250</f>
        <v>10000</v>
      </c>
      <c r="I26" s="13">
        <f t="shared" si="3"/>
        <v>8750</v>
      </c>
      <c r="J26" s="13">
        <f t="shared" si="3"/>
        <v>7500</v>
      </c>
      <c r="K26" s="13">
        <f t="shared" si="3"/>
        <v>6250</v>
      </c>
      <c r="L26" s="10">
        <f t="shared" si="3"/>
        <v>5000</v>
      </c>
      <c r="M26" s="10">
        <f t="shared" si="3"/>
        <v>3750</v>
      </c>
      <c r="N26" s="21"/>
    </row>
    <row r="27" spans="1:14" ht="30" customHeight="1" x14ac:dyDescent="0.25">
      <c r="A27" s="4"/>
      <c r="B27" s="29" t="s">
        <v>27</v>
      </c>
      <c r="C27" s="5" t="s">
        <v>4</v>
      </c>
      <c r="D27" s="5" t="s">
        <v>4</v>
      </c>
      <c r="E27" s="5" t="s">
        <v>4</v>
      </c>
      <c r="F27" s="5">
        <v>27500</v>
      </c>
      <c r="G27" s="5">
        <v>24750</v>
      </c>
      <c r="H27" s="13">
        <f t="shared" ref="H27:M27" si="4">+G27-2750</f>
        <v>22000</v>
      </c>
      <c r="I27" s="13">
        <f t="shared" si="4"/>
        <v>19250</v>
      </c>
      <c r="J27" s="13">
        <f t="shared" si="4"/>
        <v>16500</v>
      </c>
      <c r="K27" s="13">
        <f t="shared" si="4"/>
        <v>13750</v>
      </c>
      <c r="L27" s="10">
        <f t="shared" si="4"/>
        <v>11000</v>
      </c>
      <c r="M27" s="10">
        <f t="shared" si="4"/>
        <v>8250</v>
      </c>
      <c r="N27" s="21"/>
    </row>
    <row r="28" spans="1:14" ht="30" customHeight="1" x14ac:dyDescent="0.25">
      <c r="A28" s="4"/>
      <c r="B28" s="29" t="s">
        <v>28</v>
      </c>
      <c r="C28" s="5" t="s">
        <v>4</v>
      </c>
      <c r="D28" s="5" t="s">
        <v>4</v>
      </c>
      <c r="E28" s="5" t="s">
        <v>4</v>
      </c>
      <c r="F28" s="5" t="s">
        <v>4</v>
      </c>
      <c r="G28" s="5">
        <v>20000</v>
      </c>
      <c r="H28" s="13">
        <f t="shared" ref="H28:M28" si="5">+G28-20000/10</f>
        <v>18000</v>
      </c>
      <c r="I28" s="13">
        <f t="shared" si="5"/>
        <v>16000</v>
      </c>
      <c r="J28" s="13">
        <f t="shared" si="5"/>
        <v>14000</v>
      </c>
      <c r="K28" s="13">
        <f t="shared" si="5"/>
        <v>12000</v>
      </c>
      <c r="L28" s="10">
        <f t="shared" si="5"/>
        <v>10000</v>
      </c>
      <c r="M28" s="10">
        <f t="shared" si="5"/>
        <v>8000</v>
      </c>
      <c r="N28" s="21"/>
    </row>
    <row r="29" spans="1:14" ht="30" customHeight="1" x14ac:dyDescent="0.25">
      <c r="A29" s="4"/>
      <c r="B29" s="29" t="s">
        <v>29</v>
      </c>
      <c r="C29" s="5" t="s">
        <v>4</v>
      </c>
      <c r="D29" s="5" t="s">
        <v>4</v>
      </c>
      <c r="E29" s="5" t="s">
        <v>4</v>
      </c>
      <c r="F29" s="5" t="s">
        <v>4</v>
      </c>
      <c r="G29" s="5">
        <v>1000</v>
      </c>
      <c r="H29" s="13">
        <f t="shared" ref="H29:M29" si="6">+G29-1000/10</f>
        <v>900</v>
      </c>
      <c r="I29" s="13">
        <f t="shared" si="6"/>
        <v>800</v>
      </c>
      <c r="J29" s="13">
        <f t="shared" si="6"/>
        <v>700</v>
      </c>
      <c r="K29" s="13">
        <f t="shared" si="6"/>
        <v>600</v>
      </c>
      <c r="L29" s="10">
        <f t="shared" si="6"/>
        <v>500</v>
      </c>
      <c r="M29" s="10">
        <f t="shared" si="6"/>
        <v>400</v>
      </c>
      <c r="N29" s="21"/>
    </row>
    <row r="30" spans="1:14" ht="30" customHeight="1" x14ac:dyDescent="0.25">
      <c r="A30" s="4"/>
      <c r="B30" s="29" t="s">
        <v>30</v>
      </c>
      <c r="C30" s="5" t="s">
        <v>4</v>
      </c>
      <c r="D30" s="5" t="s">
        <v>4</v>
      </c>
      <c r="E30" s="5" t="s">
        <v>4</v>
      </c>
      <c r="F30" s="5" t="s">
        <v>4</v>
      </c>
      <c r="G30" s="5">
        <v>20000</v>
      </c>
      <c r="H30" s="13">
        <f t="shared" ref="H30:M30" si="7">+G30-20000/10</f>
        <v>18000</v>
      </c>
      <c r="I30" s="13">
        <f t="shared" si="7"/>
        <v>16000</v>
      </c>
      <c r="J30" s="13">
        <f t="shared" si="7"/>
        <v>14000</v>
      </c>
      <c r="K30" s="13">
        <f t="shared" si="7"/>
        <v>12000</v>
      </c>
      <c r="L30" s="10">
        <f t="shared" si="7"/>
        <v>10000</v>
      </c>
      <c r="M30" s="10">
        <f t="shared" si="7"/>
        <v>8000</v>
      </c>
      <c r="N30" s="21"/>
    </row>
    <row r="31" spans="1:14" ht="30" customHeight="1" x14ac:dyDescent="0.25">
      <c r="A31" s="4"/>
      <c r="B31" s="27" t="s">
        <v>36</v>
      </c>
      <c r="C31" s="5" t="s">
        <v>4</v>
      </c>
      <c r="D31" s="5" t="s">
        <v>4</v>
      </c>
      <c r="E31" s="5" t="s">
        <v>4</v>
      </c>
      <c r="F31" s="5" t="s">
        <v>4</v>
      </c>
      <c r="G31" s="5" t="s">
        <v>4</v>
      </c>
      <c r="H31" s="13">
        <v>15000</v>
      </c>
      <c r="I31" s="13">
        <f>+H31-H31/10</f>
        <v>13500</v>
      </c>
      <c r="J31" s="13">
        <f t="shared" ref="J31:M32" si="8">+I31-1500</f>
        <v>12000</v>
      </c>
      <c r="K31" s="13">
        <f t="shared" si="8"/>
        <v>10500</v>
      </c>
      <c r="L31" s="10">
        <f t="shared" si="8"/>
        <v>9000</v>
      </c>
      <c r="M31" s="10">
        <f t="shared" si="8"/>
        <v>7500</v>
      </c>
      <c r="N31" s="21"/>
    </row>
    <row r="32" spans="1:14" ht="30" customHeight="1" x14ac:dyDescent="0.25">
      <c r="A32" s="4"/>
      <c r="B32" s="27" t="s">
        <v>31</v>
      </c>
      <c r="C32" s="5" t="s">
        <v>4</v>
      </c>
      <c r="D32" s="5" t="s">
        <v>4</v>
      </c>
      <c r="E32" s="5" t="s">
        <v>4</v>
      </c>
      <c r="F32" s="5" t="s">
        <v>4</v>
      </c>
      <c r="G32" s="5" t="s">
        <v>4</v>
      </c>
      <c r="H32" s="13">
        <v>15000</v>
      </c>
      <c r="I32" s="13">
        <f>+H32-H32/10</f>
        <v>13500</v>
      </c>
      <c r="J32" s="13">
        <f t="shared" si="8"/>
        <v>12000</v>
      </c>
      <c r="K32" s="13">
        <f t="shared" si="8"/>
        <v>10500</v>
      </c>
      <c r="L32" s="10">
        <f t="shared" si="8"/>
        <v>9000</v>
      </c>
      <c r="M32" s="10">
        <f t="shared" si="8"/>
        <v>7500</v>
      </c>
      <c r="N32" s="21"/>
    </row>
    <row r="33" spans="1:14" ht="30" customHeight="1" x14ac:dyDescent="0.25">
      <c r="A33" s="4"/>
      <c r="B33" s="27" t="s">
        <v>37</v>
      </c>
      <c r="C33" s="5" t="s">
        <v>4</v>
      </c>
      <c r="D33" s="5" t="s">
        <v>4</v>
      </c>
      <c r="E33" s="5" t="s">
        <v>4</v>
      </c>
      <c r="F33" s="5" t="s">
        <v>4</v>
      </c>
      <c r="G33" s="5" t="s">
        <v>4</v>
      </c>
      <c r="H33" s="5" t="s">
        <v>4</v>
      </c>
      <c r="I33" s="5" t="s">
        <v>4</v>
      </c>
      <c r="J33" s="13">
        <v>32500</v>
      </c>
      <c r="K33" s="13">
        <f>+J33-32500/10</f>
        <v>29250</v>
      </c>
      <c r="L33" s="10">
        <f>+K33-32500/10</f>
        <v>26000</v>
      </c>
      <c r="M33" s="10">
        <f>+L33-32500/10</f>
        <v>22750</v>
      </c>
      <c r="N33" s="21"/>
    </row>
    <row r="34" spans="1:14" ht="30" customHeight="1" x14ac:dyDescent="0.25">
      <c r="A34" s="4"/>
      <c r="B34" s="27" t="s">
        <v>33</v>
      </c>
      <c r="C34" s="5" t="s">
        <v>4</v>
      </c>
      <c r="D34" s="5" t="s">
        <v>4</v>
      </c>
      <c r="E34" s="5" t="s">
        <v>4</v>
      </c>
      <c r="F34" s="5" t="s">
        <v>4</v>
      </c>
      <c r="G34" s="5" t="s">
        <v>4</v>
      </c>
      <c r="H34" s="5" t="s">
        <v>4</v>
      </c>
      <c r="I34" s="5" t="s">
        <v>4</v>
      </c>
      <c r="J34" s="5" t="s">
        <v>4</v>
      </c>
      <c r="K34" s="13">
        <v>31250</v>
      </c>
      <c r="L34" s="10">
        <f t="shared" ref="L34:M36" si="9">+K34-3125</f>
        <v>28125</v>
      </c>
      <c r="M34" s="10">
        <f t="shared" si="9"/>
        <v>25000</v>
      </c>
      <c r="N34" s="21"/>
    </row>
    <row r="35" spans="1:14" ht="30" customHeight="1" x14ac:dyDescent="0.25">
      <c r="A35" s="4"/>
      <c r="B35" s="27" t="s">
        <v>34</v>
      </c>
      <c r="C35" s="5" t="s">
        <v>4</v>
      </c>
      <c r="D35" s="5" t="s">
        <v>4</v>
      </c>
      <c r="E35" s="5" t="s">
        <v>4</v>
      </c>
      <c r="F35" s="5" t="s">
        <v>4</v>
      </c>
      <c r="G35" s="5" t="s">
        <v>4</v>
      </c>
      <c r="H35" s="5" t="s">
        <v>4</v>
      </c>
      <c r="I35" s="5" t="s">
        <v>4</v>
      </c>
      <c r="J35" s="5" t="s">
        <v>4</v>
      </c>
      <c r="K35" s="13">
        <v>31250</v>
      </c>
      <c r="L35" s="10">
        <f t="shared" si="9"/>
        <v>28125</v>
      </c>
      <c r="M35" s="10">
        <f t="shared" si="9"/>
        <v>25000</v>
      </c>
      <c r="N35" s="21"/>
    </row>
    <row r="36" spans="1:14" ht="30" customHeight="1" x14ac:dyDescent="0.25">
      <c r="A36" s="4"/>
      <c r="B36" s="27" t="s">
        <v>38</v>
      </c>
      <c r="C36" s="5" t="s">
        <v>4</v>
      </c>
      <c r="D36" s="5" t="s">
        <v>4</v>
      </c>
      <c r="E36" s="5" t="s">
        <v>4</v>
      </c>
      <c r="F36" s="5" t="s">
        <v>4</v>
      </c>
      <c r="G36" s="5" t="s">
        <v>4</v>
      </c>
      <c r="H36" s="5" t="s">
        <v>4</v>
      </c>
      <c r="I36" s="5" t="s">
        <v>4</v>
      </c>
      <c r="J36" s="5" t="s">
        <v>4</v>
      </c>
      <c r="K36" s="13">
        <v>31250</v>
      </c>
      <c r="L36" s="10">
        <f t="shared" si="9"/>
        <v>28125</v>
      </c>
      <c r="M36" s="10">
        <f t="shared" si="9"/>
        <v>25000</v>
      </c>
      <c r="N36" s="21"/>
    </row>
    <row r="37" spans="1:14" ht="30" customHeight="1" x14ac:dyDescent="0.25">
      <c r="A37" s="4"/>
      <c r="B37" s="27" t="s">
        <v>35</v>
      </c>
      <c r="C37" s="5" t="s">
        <v>4</v>
      </c>
      <c r="D37" s="5" t="s">
        <v>4</v>
      </c>
      <c r="E37" s="5" t="s">
        <v>4</v>
      </c>
      <c r="F37" s="5" t="s">
        <v>4</v>
      </c>
      <c r="G37" s="5" t="s">
        <v>4</v>
      </c>
      <c r="H37" s="5" t="s">
        <v>4</v>
      </c>
      <c r="I37" s="5" t="s">
        <v>4</v>
      </c>
      <c r="J37" s="5" t="s">
        <v>4</v>
      </c>
      <c r="K37" s="13">
        <v>6250</v>
      </c>
      <c r="L37" s="10">
        <f>+K37-625</f>
        <v>5625</v>
      </c>
      <c r="M37" s="10">
        <f>+L37-625</f>
        <v>5000</v>
      </c>
      <c r="N37" s="21"/>
    </row>
    <row r="38" spans="1:14" ht="30" customHeight="1" thickBot="1" x14ac:dyDescent="0.3">
      <c r="A38" s="4"/>
      <c r="B38" s="30" t="s">
        <v>3</v>
      </c>
      <c r="C38" s="8">
        <v>276950</v>
      </c>
      <c r="D38" s="8">
        <v>276950</v>
      </c>
      <c r="E38" s="8">
        <v>276950</v>
      </c>
      <c r="F38" s="8">
        <v>276950</v>
      </c>
      <c r="G38" s="8">
        <v>276950</v>
      </c>
      <c r="H38" s="8">
        <v>276950</v>
      </c>
      <c r="I38" s="8">
        <f>276950-35300</f>
        <v>241650</v>
      </c>
      <c r="J38" s="8">
        <f>276950-35300</f>
        <v>241650</v>
      </c>
      <c r="K38" s="8">
        <f>276950-35300</f>
        <v>241650</v>
      </c>
      <c r="L38" s="11">
        <f>276950-35300</f>
        <v>241650</v>
      </c>
      <c r="M38" s="11">
        <f>276950-35300</f>
        <v>241650</v>
      </c>
      <c r="N38" s="21"/>
    </row>
    <row r="39" spans="1:14" ht="37.5" customHeight="1" thickBot="1" x14ac:dyDescent="0.3">
      <c r="A39" s="4"/>
      <c r="B39" s="31" t="s">
        <v>2</v>
      </c>
      <c r="C39" s="7">
        <f t="shared" ref="C39:M39" si="10">SUM(C5:C38)</f>
        <v>595980</v>
      </c>
      <c r="D39" s="7">
        <f t="shared" si="10"/>
        <v>562325</v>
      </c>
      <c r="E39" s="7">
        <f t="shared" si="10"/>
        <v>561850</v>
      </c>
      <c r="F39" s="7">
        <f t="shared" si="10"/>
        <v>569875</v>
      </c>
      <c r="G39" s="7">
        <f t="shared" si="10"/>
        <v>569460</v>
      </c>
      <c r="H39" s="7">
        <f t="shared" si="10"/>
        <v>553945</v>
      </c>
      <c r="I39" s="7">
        <f t="shared" si="10"/>
        <v>467110</v>
      </c>
      <c r="J39" s="7">
        <f t="shared" si="10"/>
        <v>475845</v>
      </c>
      <c r="K39" s="7">
        <f t="shared" si="10"/>
        <v>548830</v>
      </c>
      <c r="L39" s="7">
        <f t="shared" si="10"/>
        <v>456115</v>
      </c>
      <c r="M39" s="18">
        <f t="shared" si="10"/>
        <v>425100</v>
      </c>
      <c r="N39" s="19"/>
    </row>
    <row r="40" spans="1:14" ht="37.5" customHeight="1" thickBot="1" x14ac:dyDescent="0.3">
      <c r="A40" s="4"/>
      <c r="B40" s="31" t="s">
        <v>5</v>
      </c>
      <c r="C40" s="7">
        <f>+C39/713818*1000</f>
        <v>834.91870476788199</v>
      </c>
      <c r="D40" s="7">
        <f>+D39/715148*1000</f>
        <v>786.305771672437</v>
      </c>
      <c r="E40" s="7">
        <f>+E39/716834*1000</f>
        <v>783.79373746222984</v>
      </c>
      <c r="F40" s="7">
        <f>+F39/717832*1000</f>
        <v>793.88352706482851</v>
      </c>
      <c r="G40" s="7">
        <f>+G39/719282*1000</f>
        <v>791.70617365650742</v>
      </c>
      <c r="H40" s="7">
        <f>+H39/720592*1000</f>
        <v>768.73598374669712</v>
      </c>
      <c r="I40" s="7">
        <f>+I39/723576*1000</f>
        <v>645.55761937930504</v>
      </c>
      <c r="J40" s="7">
        <f>+J39/727121*1000</f>
        <v>654.42340408267671</v>
      </c>
      <c r="K40" s="7">
        <f>+K39/726033*1000</f>
        <v>755.92982688114728</v>
      </c>
      <c r="L40" s="7">
        <f>+L39/724418*1000</f>
        <v>629.62957850301893</v>
      </c>
      <c r="M40" s="18">
        <f>+M39/726033*1000</f>
        <v>585.51057596555529</v>
      </c>
    </row>
    <row r="41" spans="1:14" x14ac:dyDescent="0.25">
      <c r="H41" s="2"/>
    </row>
    <row r="42" spans="1:14" x14ac:dyDescent="0.25">
      <c r="L42" s="20"/>
    </row>
    <row r="43" spans="1:14" x14ac:dyDescent="0.25">
      <c r="L43" s="20"/>
    </row>
  </sheetData>
  <mergeCells count="1">
    <mergeCell ref="B2:M2"/>
  </mergeCells>
  <phoneticPr fontId="0" type="noConversion"/>
  <pageMargins left="0" right="0" top="0.19685039370078741" bottom="0" header="0" footer="0"/>
  <pageSetup paperSize="9" scale="4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Lan-orriak</vt:lpstr>
      </vt:variant>
      <vt:variant>
        <vt:i4>1</vt:i4>
      </vt:variant>
      <vt:variant>
        <vt:lpstr>Barruti izendunak</vt:lpstr>
      </vt:variant>
      <vt:variant>
        <vt:i4>1</vt:i4>
      </vt:variant>
    </vt:vector>
  </HeadingPairs>
  <TitlesOfParts>
    <vt:vector size="2" baseType="lpstr">
      <vt:lpstr>Hoja1</vt:lpstr>
      <vt:lpstr>Hoja1!Inprimatzeko_area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Administrador</cp:lastModifiedBy>
  <cp:lastPrinted>2023-07-06T12:37:00Z</cp:lastPrinted>
  <dcterms:created xsi:type="dcterms:W3CDTF">1996-11-27T10:00:04Z</dcterms:created>
  <dcterms:modified xsi:type="dcterms:W3CDTF">2023-07-10T07:35:43Z</dcterms:modified>
</cp:coreProperties>
</file>