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80" windowWidth="14625" windowHeight="8610" tabRatio="686" activeTab="0"/>
  </bookViews>
  <sheets>
    <sheet name="Resultado SEC Grupo 2016" sheetId="1" r:id="rId1"/>
    <sheet name="Kabia" sheetId="2" r:id="rId2"/>
  </sheets>
  <externalReferences>
    <externalReference r:id="rId5"/>
  </externalReferences>
  <definedNames>
    <definedName name="_xlfn.IFERROR" hidden="1">#NAME?</definedName>
    <definedName name="A2.1.F.1.1.A1">#REF!</definedName>
    <definedName name="A2.1.F.1.2.1">#REF!</definedName>
    <definedName name="A2.1.F.1.2.2">#REF!</definedName>
    <definedName name="A2.1.F.1.2.3">#REF!</definedName>
    <definedName name="A2.1.F.1.2.A2">#REF!</definedName>
    <definedName name="A2.1.F.1.2.B1">#REF!</definedName>
    <definedName name="A2.1.F.1.2.B2">#REF!</definedName>
    <definedName name="A2.1.F.1.2.B3">#REF!</definedName>
    <definedName name="a2.1.f1.2.1">#REF!</definedName>
    <definedName name="a2.1.f1.2.3">#REF!</definedName>
    <definedName name="a2.1.f1.2.a2">#REF!</definedName>
    <definedName name="a2.1.f1.2.b2">#REF!</definedName>
    <definedName name="F.1.1.A1">#REF!</definedName>
    <definedName name="F.1.2.1">#REF!</definedName>
    <definedName name="F.1.2.2">#REF!</definedName>
    <definedName name="F.1.2.3">#REF!</definedName>
    <definedName name="f.1.2.A2">#REF!</definedName>
    <definedName name="f.1.2.B1">#REF!</definedName>
    <definedName name="F.1.2.B2">#REF!</definedName>
    <definedName name="F.1.2.B3">#REF!</definedName>
    <definedName name="F.4.1.">#REF!</definedName>
  </definedNames>
  <calcPr fullCalcOnLoad="1"/>
</workbook>
</file>

<file path=xl/sharedStrings.xml><?xml version="1.0" encoding="utf-8"?>
<sst xmlns="http://schemas.openxmlformats.org/spreadsheetml/2006/main" count="46" uniqueCount="33">
  <si>
    <t>Uliazpi</t>
  </si>
  <si>
    <t>IZFE</t>
  </si>
  <si>
    <t>Ortzibia</t>
  </si>
  <si>
    <t>Kabia</t>
  </si>
  <si>
    <t>GHK SA</t>
  </si>
  <si>
    <t>F.Mintzola</t>
  </si>
  <si>
    <t>F.Kirolgi</t>
  </si>
  <si>
    <t>F.Gipuzkoako Parketxe Sarea</t>
  </si>
  <si>
    <t>Bic Gipuzkoa Berrilan</t>
  </si>
  <si>
    <t>Berroeta Aldamar</t>
  </si>
  <si>
    <t>Seed Gipuzkoa</t>
  </si>
  <si>
    <t>Defizita edo superabita, Kontuen Europako Sistemaren arabera kalkulatua / Déficit o superávit calculado conforme a las normas del Sistema Europeo de Cuentas</t>
  </si>
  <si>
    <t>Sarrera ez-finantzarioak (1etik 7ra arteko kapituluak) / 
Ingresos No financieros (capítulos 1 a 7)</t>
  </si>
  <si>
    <t>Gastu ez-finantzarioak (1etik 7ra arteko kapituluak) /
Gastos no financieros (capítulos 1 a 7)</t>
  </si>
  <si>
    <t>Eragiketa ez-finantzarioen saldoa /
Saldo de operaciones no financieras</t>
  </si>
  <si>
    <t>3. kapituluko sarreren bilketagatik egin beharreko doikuntza /
Ajuste por recaudación ingresos Capítulo 3</t>
  </si>
  <si>
    <t>Ekitaldian egindako gastuak, aurrekontuan aplikatu gabeak /
Gastos realizados en el ejercicio pendientes de aplicar a presupuesto</t>
  </si>
  <si>
    <t>Ordainketa geroratuta egindako eskurapenak /
Adquisiciones con pago aplazado</t>
  </si>
  <si>
    <t>Entitatearen aurrekontuetako doikuntzak, guztira /
Total de ajustes a Presupuestos de la Entidad</t>
  </si>
  <si>
    <t>KESaren araberako emaitza (Kontabilitate Nazionala) / 
Resultado SEC (Contabilidad Nacional)</t>
  </si>
  <si>
    <t>Barruko eragiketen emaitzak /
Ajustes por operaciones internas</t>
  </si>
  <si>
    <t>Finantzaketa ahalmena / beharra /
Capacidad / Necesidad de Financiación</t>
  </si>
  <si>
    <t xml:space="preserve">Kontzeptu / Concepto </t>
  </si>
  <si>
    <t>GFA / DFG</t>
  </si>
  <si>
    <t>Subtotala /
Subtotal</t>
  </si>
  <si>
    <t>Hondakinen partzuergoa /
Consorcio Residuos</t>
  </si>
  <si>
    <t>Osabidezko Hezkuntza Partzuergoa /
Consorcio de Educación Compensatoria</t>
  </si>
  <si>
    <t>Ur Partzuergoa / 
Consorcio Aguas</t>
  </si>
  <si>
    <t>Garaia Berrikuntza Gunea / Polo de Innovación Garaia</t>
  </si>
  <si>
    <t>GFAren taldea / 
Grupo DFG</t>
  </si>
  <si>
    <t xml:space="preserve">Finantzaketa ahalmena edo beharra. 2016ko ekitaldia. GFA taldea / Capacidad o necesidad de financiación. Ejercicio 2016. Grupo DFG </t>
  </si>
  <si>
    <t>2016ko aurrekontu saldoari aplikatu beharreko doikuntzak (+/-) /
Ajustes a aplicar al saldo presupuestario 2016 (+/-)</t>
  </si>
  <si>
    <t>ETORLUR SA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</si>
</sst>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m\ d\,\ yyyy"/>
    <numFmt numFmtId="189" formatCode="mmm\-yyyy"/>
    <numFmt numFmtId="190" formatCode="dd\-mm\-yy"/>
    <numFmt numFmtId="191" formatCode="dd/mm/yy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General_)"/>
    <numFmt numFmtId="197" formatCode="#,##0.00\ &quot;€&quot;"/>
    <numFmt numFmtId="198" formatCode="dd\-mm\-yyyy;@"/>
    <numFmt numFmtId="199" formatCode="0.000"/>
    <numFmt numFmtId="200" formatCode="0.0"/>
    <numFmt numFmtId="201" formatCode="0.0%"/>
    <numFmt numFmtId="202" formatCode="#,##0.00_);\-#,##0.00"/>
    <numFmt numFmtId="203" formatCode="[$-C0A]dddd\,\ dd&quot; de &quot;mmmm&quot; de &quot;yyyy"/>
    <numFmt numFmtId="204" formatCode="[$-40A]dddd\,\ dd&quot; de &quot;mmmm&quot; de &quot;yyyy"/>
    <numFmt numFmtId="205" formatCode="#,##0.000\ &quot;€&quot;;\-#,##0.000\ &quot;€&quot;"/>
    <numFmt numFmtId="206" formatCode="#,##0.0000\ &quot;€&quot;;\-#,##0.0000\ &quot;€&quot;"/>
    <numFmt numFmtId="207" formatCode="\ ###################"/>
    <numFmt numFmtId="208" formatCode="#,##0.00_ ;[Red]\-#,##0.00\ "/>
    <numFmt numFmtId="209" formatCode="#,##0.000_ ;[Red]\-#,##0.000\ "/>
    <numFmt numFmtId="210" formatCode="_(#,##0.00_);_(\-#,##0.00_)"/>
    <numFmt numFmtId="211" formatCode="#,##0.00;[Red]#,##0.00"/>
    <numFmt numFmtId="212" formatCode="&quot;Bai&quot;;&quot;Bai&quot;;&quot;Ez&quot;"/>
    <numFmt numFmtId="213" formatCode="&quot;Egiazkoa&quot;;&quot;Egiazkoa&quot;;&quot;Faltsua&quot;"/>
    <numFmt numFmtId="214" formatCode="&quot;Aktibatuta&quot;;&quot;Aktibatuta&quot;;&quot;Desaktibatuta&quot;"/>
    <numFmt numFmtId="215" formatCode="#,##0.00_ ;\-#,##0.00\ "/>
  </numFmts>
  <fonts count="60">
    <font>
      <sz val="10"/>
      <name val="Arial"/>
      <family val="0"/>
    </font>
    <font>
      <sz val="11"/>
      <color indexed="8"/>
      <name val="Segoe UI"/>
      <family val="2"/>
    </font>
    <font>
      <sz val="11"/>
      <color indexed="9"/>
      <name val="Segoe UI"/>
      <family val="2"/>
    </font>
    <font>
      <sz val="11"/>
      <color indexed="17"/>
      <name val="Segoe UI"/>
      <family val="2"/>
    </font>
    <font>
      <b/>
      <sz val="11"/>
      <color indexed="52"/>
      <name val="Segoe UI"/>
      <family val="2"/>
    </font>
    <font>
      <b/>
      <sz val="11"/>
      <color indexed="9"/>
      <name val="Segoe UI"/>
      <family val="2"/>
    </font>
    <font>
      <sz val="11"/>
      <color indexed="52"/>
      <name val="Segoe UI"/>
      <family val="2"/>
    </font>
    <font>
      <b/>
      <sz val="11"/>
      <color indexed="56"/>
      <name val="Segoe UI"/>
      <family val="2"/>
    </font>
    <font>
      <sz val="11"/>
      <color indexed="62"/>
      <name val="Segoe UI"/>
      <family val="2"/>
    </font>
    <font>
      <sz val="10"/>
      <color indexed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1"/>
      <color indexed="20"/>
      <name val="Segoe UI"/>
      <family val="2"/>
    </font>
    <font>
      <sz val="11"/>
      <color indexed="60"/>
      <name val="Segoe UI"/>
      <family val="2"/>
    </font>
    <font>
      <b/>
      <sz val="11"/>
      <color indexed="63"/>
      <name val="Segoe UI"/>
      <family val="2"/>
    </font>
    <font>
      <sz val="11"/>
      <color indexed="10"/>
      <name val="Segoe UI"/>
      <family val="2"/>
    </font>
    <font>
      <i/>
      <sz val="11"/>
      <color indexed="23"/>
      <name val="Segoe UI"/>
      <family val="2"/>
    </font>
    <font>
      <b/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8"/>
      <name val="Segoe U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4" fillId="40" borderId="4" applyNumberFormat="0" applyAlignment="0" applyProtection="0"/>
    <xf numFmtId="0" fontId="5" fillId="41" borderId="5" applyNumberFormat="0" applyAlignment="0" applyProtection="0"/>
    <xf numFmtId="0" fontId="6" fillId="0" borderId="6" applyNumberFormat="0" applyFill="0" applyAlignment="0" applyProtection="0"/>
    <xf numFmtId="0" fontId="48" fillId="42" borderId="7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46" borderId="0" applyNumberFormat="0" applyBorder="0" applyAlignment="0" applyProtection="0"/>
    <xf numFmtId="0" fontId="8" fillId="25" borderId="4" applyNumberFormat="0" applyAlignment="0" applyProtection="0"/>
    <xf numFmtId="0" fontId="49" fillId="0" borderId="8" applyNumberFormat="0" applyFill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0" fillId="47" borderId="0" applyNumberFormat="0" applyBorder="0" applyAlignment="0" applyProtection="0"/>
    <xf numFmtId="0" fontId="51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52" fillId="48" borderId="10" applyNumberFormat="0" applyAlignment="0" applyProtection="0"/>
    <xf numFmtId="0" fontId="53" fillId="48" borderId="1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9" borderId="0" applyNumberFormat="0" applyBorder="0" applyAlignment="0" applyProtection="0"/>
    <xf numFmtId="0" fontId="54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51" borderId="12" applyNumberFormat="0" applyFont="0" applyAlignment="0" applyProtection="0"/>
    <xf numFmtId="0" fontId="0" fillId="52" borderId="13" applyNumberFormat="0" applyFont="0" applyAlignment="0" applyProtection="0"/>
    <xf numFmtId="0" fontId="55" fillId="0" borderId="0" applyNumberFormat="0" applyFill="0" applyBorder="0" applyAlignment="0" applyProtection="0"/>
    <xf numFmtId="0" fontId="56" fillId="53" borderId="0" applyNumberFormat="0" applyBorder="0" applyAlignment="0" applyProtection="0"/>
    <xf numFmtId="0" fontId="14" fillId="40" borderId="14" applyNumberFormat="0" applyAlignment="0" applyProtection="0"/>
    <xf numFmtId="0" fontId="57" fillId="54" borderId="1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7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20" fillId="0" borderId="18" applyNumberFormat="0" applyFill="0" applyAlignment="0" applyProtection="0"/>
  </cellStyleXfs>
  <cellXfs count="31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center" wrapText="1" indent="1"/>
    </xf>
    <xf numFmtId="0" fontId="23" fillId="0" borderId="21" xfId="0" applyFont="1" applyBorder="1" applyAlignment="1">
      <alignment horizontal="left" vertical="center" wrapText="1" indent="1"/>
    </xf>
    <xf numFmtId="0" fontId="22" fillId="0" borderId="19" xfId="0" applyFont="1" applyBorder="1" applyAlignment="1">
      <alignment horizontal="left" vertical="center" wrapText="1" indent="1"/>
    </xf>
    <xf numFmtId="0" fontId="22" fillId="0" borderId="22" xfId="0" applyFont="1" applyBorder="1" applyAlignment="1">
      <alignment horizontal="left" vertical="center" wrapText="1" indent="1"/>
    </xf>
    <xf numFmtId="0" fontId="23" fillId="0" borderId="22" xfId="0" applyFont="1" applyBorder="1" applyAlignment="1">
      <alignment horizontal="left" vertical="center" wrapText="1" indent="1"/>
    </xf>
    <xf numFmtId="0" fontId="22" fillId="0" borderId="23" xfId="0" applyFont="1" applyBorder="1" applyAlignment="1">
      <alignment horizontal="left" vertical="center" wrapText="1" indent="1"/>
    </xf>
    <xf numFmtId="0" fontId="22" fillId="0" borderId="0" xfId="0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4" fontId="22" fillId="0" borderId="19" xfId="0" applyNumberFormat="1" applyFont="1" applyBorder="1" applyAlignment="1">
      <alignment horizontal="center" vertical="center" wrapText="1"/>
    </xf>
    <xf numFmtId="4" fontId="23" fillId="0" borderId="24" xfId="0" applyNumberFormat="1" applyFont="1" applyBorder="1" applyAlignment="1">
      <alignment horizontal="right" vertical="center" indent="1"/>
    </xf>
    <xf numFmtId="4" fontId="23" fillId="0" borderId="20" xfId="0" applyNumberFormat="1" applyFont="1" applyBorder="1" applyAlignment="1">
      <alignment horizontal="right" vertical="center" indent="1"/>
    </xf>
    <xf numFmtId="4" fontId="23" fillId="0" borderId="21" xfId="0" applyNumberFormat="1" applyFont="1" applyBorder="1" applyAlignment="1">
      <alignment horizontal="right" vertical="center" indent="1"/>
    </xf>
    <xf numFmtId="4" fontId="23" fillId="0" borderId="25" xfId="0" applyNumberFormat="1" applyFont="1" applyBorder="1" applyAlignment="1">
      <alignment horizontal="right" vertical="center" indent="1"/>
    </xf>
    <xf numFmtId="4" fontId="23" fillId="0" borderId="26" xfId="0" applyNumberFormat="1" applyFont="1" applyBorder="1" applyAlignment="1">
      <alignment horizontal="right" vertical="center" indent="1"/>
    </xf>
    <xf numFmtId="4" fontId="23" fillId="0" borderId="27" xfId="0" applyNumberFormat="1" applyFont="1" applyBorder="1" applyAlignment="1">
      <alignment horizontal="right" vertical="center" indent="1"/>
    </xf>
    <xf numFmtId="4" fontId="23" fillId="0" borderId="22" xfId="0" applyNumberFormat="1" applyFont="1" applyBorder="1" applyAlignment="1">
      <alignment horizontal="right" vertical="center" indent="1"/>
    </xf>
    <xf numFmtId="4" fontId="22" fillId="0" borderId="19" xfId="0" applyNumberFormat="1" applyFont="1" applyBorder="1" applyAlignment="1">
      <alignment horizontal="right" vertical="center" indent="1"/>
    </xf>
    <xf numFmtId="4" fontId="22" fillId="0" borderId="27" xfId="0" applyNumberFormat="1" applyFont="1" applyBorder="1" applyAlignment="1">
      <alignment horizontal="right" vertical="center" indent="1"/>
    </xf>
    <xf numFmtId="4" fontId="23" fillId="0" borderId="19" xfId="0" applyNumberFormat="1" applyFont="1" applyBorder="1" applyAlignment="1">
      <alignment horizontal="right" vertical="center" indent="1"/>
    </xf>
    <xf numFmtId="4" fontId="59" fillId="0" borderId="21" xfId="0" applyNumberFormat="1" applyFont="1" applyBorder="1" applyAlignment="1">
      <alignment horizontal="right" vertical="center" indent="1"/>
    </xf>
    <xf numFmtId="4" fontId="59" fillId="0" borderId="27" xfId="0" applyNumberFormat="1" applyFont="1" applyBorder="1" applyAlignment="1">
      <alignment horizontal="right" vertical="center" indent="1"/>
    </xf>
    <xf numFmtId="0" fontId="22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96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20% - Énfasis1" xfId="35"/>
    <cellStyle name="20% - Énfasis2" xfId="36"/>
    <cellStyle name="20% - Énfasis3" xfId="37"/>
    <cellStyle name="20% - Énfasis4" xfId="38"/>
    <cellStyle name="20% - Énfasis5" xfId="39"/>
    <cellStyle name="20% - Énfasis6" xfId="40"/>
    <cellStyle name="3. izenburua" xfId="41"/>
    <cellStyle name="4. izenburua" xfId="42"/>
    <cellStyle name="40% - Énfasis1" xfId="43"/>
    <cellStyle name="40% - Énfasis2" xfId="44"/>
    <cellStyle name="40% - Énfasis3" xfId="45"/>
    <cellStyle name="40% - Énfasis4" xfId="46"/>
    <cellStyle name="40% - Énfasis5" xfId="47"/>
    <cellStyle name="40% - Énfasis6" xfId="48"/>
    <cellStyle name="60% - Énfasis1" xfId="49"/>
    <cellStyle name="60% - Énfasis2" xfId="50"/>
    <cellStyle name="60% - Énfasis3" xfId="51"/>
    <cellStyle name="60% - Énfasis4" xfId="52"/>
    <cellStyle name="60% - Énfasis5" xfId="53"/>
    <cellStyle name="60% - Énfasis6" xfId="54"/>
    <cellStyle name="Azalpen-testua" xfId="55"/>
    <cellStyle name="Azentua1" xfId="56"/>
    <cellStyle name="Azentua2" xfId="57"/>
    <cellStyle name="Azentua3" xfId="58"/>
    <cellStyle name="Azentua4" xfId="59"/>
    <cellStyle name="Azentua5" xfId="60"/>
    <cellStyle name="Azentua6" xfId="61"/>
    <cellStyle name="Followed Hyperlink" xfId="62"/>
    <cellStyle name="Buena" xfId="63"/>
    <cellStyle name="Cálculo" xfId="64"/>
    <cellStyle name="Celda de comprobación" xfId="65"/>
    <cellStyle name="Celda vinculada" xfId="66"/>
    <cellStyle name="Egiaztapen-gelaxka" xfId="67"/>
    <cellStyle name="Percent" xfId="68"/>
    <cellStyle name="Encabezado 4" xfId="69"/>
    <cellStyle name="Énfasis1" xfId="70"/>
    <cellStyle name="Énfasis2" xfId="71"/>
    <cellStyle name="Énfasis3" xfId="72"/>
    <cellStyle name="Énfasis4" xfId="73"/>
    <cellStyle name="Énfasis5" xfId="74"/>
    <cellStyle name="Énfasis6" xfId="75"/>
    <cellStyle name="Entrada" xfId="76"/>
    <cellStyle name="Estekatutako gelaxka" xfId="77"/>
    <cellStyle name="Euro" xfId="78"/>
    <cellStyle name="Euro 2" xfId="79"/>
    <cellStyle name="Gaizki" xfId="80"/>
    <cellStyle name="Guztira" xfId="81"/>
    <cellStyle name="Hyperlink" xfId="82"/>
    <cellStyle name="Incorrecto" xfId="83"/>
    <cellStyle name="Irteera" xfId="84"/>
    <cellStyle name="Kalkulua" xfId="85"/>
    <cellStyle name="Comma" xfId="86"/>
    <cellStyle name="Comma [0]" xfId="87"/>
    <cellStyle name="Currency" xfId="88"/>
    <cellStyle name="Currency [0]" xfId="89"/>
    <cellStyle name="Neutral" xfId="90"/>
    <cellStyle name="Neutroa" xfId="91"/>
    <cellStyle name="Normal 2" xfId="92"/>
    <cellStyle name="Normal 3" xfId="93"/>
    <cellStyle name="Normal 4" xfId="94"/>
    <cellStyle name="Normal 5" xfId="95"/>
    <cellStyle name="Notas" xfId="96"/>
    <cellStyle name="Oharra" xfId="97"/>
    <cellStyle name="Ohar-testua" xfId="98"/>
    <cellStyle name="Ondo" xfId="99"/>
    <cellStyle name="Salida" xfId="100"/>
    <cellStyle name="Sarrera" xfId="101"/>
    <cellStyle name="Texto de advertencia" xfId="102"/>
    <cellStyle name="Texto explicativo" xfId="103"/>
    <cellStyle name="Título" xfId="104"/>
    <cellStyle name="Título 1" xfId="105"/>
    <cellStyle name="Título 2" xfId="106"/>
    <cellStyle name="Título 3" xfId="107"/>
    <cellStyle name="Titulua" xfId="108"/>
    <cellStyle name="Total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CHAOSEM\Configuraci&#243;n%20local\Archivos%20temporales%20de%20Internet\OLK84\Formularios%20Contabilid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.1.2.B1"/>
      <sheetName val="F.1.2.B2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2">
      <selection activeCell="A24" sqref="A24"/>
    </sheetView>
  </sheetViews>
  <sheetFormatPr defaultColWidth="11.421875" defaultRowHeight="12.75"/>
  <cols>
    <col min="1" max="1" width="57.7109375" style="1" customWidth="1"/>
    <col min="2" max="7" width="18.7109375" style="1" customWidth="1"/>
    <col min="8" max="8" width="21.7109375" style="1" customWidth="1"/>
    <col min="9" max="11" width="18.7109375" style="1" customWidth="1"/>
    <col min="12" max="16384" width="11.421875" style="1" customWidth="1"/>
  </cols>
  <sheetData>
    <row r="1" spans="1:11" ht="18" customHeight="1">
      <c r="A1" s="29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ht="18" customHeight="1">
      <c r="A3" s="2"/>
    </row>
    <row r="4" spans="1:11" ht="49.5" customHeight="1">
      <c r="A4" s="3" t="s">
        <v>22</v>
      </c>
      <c r="B4" s="4" t="s">
        <v>23</v>
      </c>
      <c r="C4" s="5" t="s">
        <v>0</v>
      </c>
      <c r="D4" s="4" t="s">
        <v>3</v>
      </c>
      <c r="E4" s="5" t="s">
        <v>32</v>
      </c>
      <c r="F4" s="4" t="s">
        <v>1</v>
      </c>
      <c r="G4" s="5" t="s">
        <v>25</v>
      </c>
      <c r="H4" s="5" t="s">
        <v>26</v>
      </c>
      <c r="I4" s="6" t="s">
        <v>27</v>
      </c>
      <c r="J4" s="5" t="s">
        <v>4</v>
      </c>
      <c r="K4" s="5" t="s">
        <v>24</v>
      </c>
    </row>
    <row r="5" spans="1:11" ht="30" customHeight="1">
      <c r="A5" s="7" t="s">
        <v>12</v>
      </c>
      <c r="B5" s="17">
        <v>4345541612.26</v>
      </c>
      <c r="C5" s="18">
        <f>16738241.16-47209.25</f>
        <v>16691031.91</v>
      </c>
      <c r="D5" s="19">
        <f>2753604.56+4544209.7+47568</f>
        <v>7345382.26</v>
      </c>
      <c r="E5" s="18">
        <v>940470.46</v>
      </c>
      <c r="F5" s="17">
        <v>25631557</v>
      </c>
      <c r="G5" s="18">
        <v>6270987</v>
      </c>
      <c r="H5" s="20">
        <v>394900</v>
      </c>
      <c r="I5" s="18">
        <v>7400424.87</v>
      </c>
      <c r="J5" s="17">
        <v>37745035</v>
      </c>
      <c r="K5" s="18">
        <f>SUM(B5:J5)</f>
        <v>4447961400.76</v>
      </c>
    </row>
    <row r="6" spans="1:11" ht="30" customHeight="1">
      <c r="A6" s="8" t="s">
        <v>13</v>
      </c>
      <c r="B6" s="21">
        <v>4320231675.13</v>
      </c>
      <c r="C6" s="19">
        <v>17210726.1</v>
      </c>
      <c r="D6" s="19">
        <f>338887.86+6805590.53+73807.67</f>
        <v>7218286.0600000005</v>
      </c>
      <c r="E6" s="19">
        <v>845325.75</v>
      </c>
      <c r="F6" s="22">
        <v>25514551</v>
      </c>
      <c r="G6" s="19">
        <v>6270987</v>
      </c>
      <c r="H6" s="23">
        <v>398629.5</v>
      </c>
      <c r="I6" s="28">
        <f>39867.5+188378.38+587366.53+1070957.44</f>
        <v>1886569.85</v>
      </c>
      <c r="J6" s="21">
        <v>34011612</v>
      </c>
      <c r="K6" s="22">
        <f>SUM(B6:J6)</f>
        <v>4413588362.390001</v>
      </c>
    </row>
    <row r="7" spans="1:11" ht="30" customHeight="1">
      <c r="A7" s="9" t="s">
        <v>14</v>
      </c>
      <c r="B7" s="24">
        <f>B5-B6</f>
        <v>25309937.130000114</v>
      </c>
      <c r="C7" s="24">
        <f aca="true" t="shared" si="0" ref="C7:K7">C5-C6</f>
        <v>-519694.19000000134</v>
      </c>
      <c r="D7" s="24">
        <f t="shared" si="0"/>
        <v>127096.19999999925</v>
      </c>
      <c r="E7" s="24">
        <f t="shared" si="0"/>
        <v>95144.70999999996</v>
      </c>
      <c r="F7" s="24">
        <f t="shared" si="0"/>
        <v>117006</v>
      </c>
      <c r="G7" s="24">
        <f t="shared" si="0"/>
        <v>0</v>
      </c>
      <c r="H7" s="24">
        <f t="shared" si="0"/>
        <v>-3729.5</v>
      </c>
      <c r="I7" s="25">
        <f t="shared" si="0"/>
        <v>5513855.02</v>
      </c>
      <c r="J7" s="24">
        <f t="shared" si="0"/>
        <v>3733423</v>
      </c>
      <c r="K7" s="24">
        <f t="shared" si="0"/>
        <v>34373038.36999893</v>
      </c>
    </row>
    <row r="8" spans="1:11" ht="30" customHeight="1">
      <c r="A8" s="10" t="s">
        <v>31</v>
      </c>
      <c r="B8" s="18"/>
      <c r="C8" s="19"/>
      <c r="D8" s="19"/>
      <c r="E8" s="19"/>
      <c r="F8" s="19"/>
      <c r="G8" s="19"/>
      <c r="H8" s="19"/>
      <c r="I8" s="19"/>
      <c r="J8" s="19"/>
      <c r="K8" s="19"/>
    </row>
    <row r="9" spans="1:11" ht="30" customHeight="1">
      <c r="A9" s="11" t="s">
        <v>15</v>
      </c>
      <c r="B9" s="19">
        <v>-58870.54</v>
      </c>
      <c r="C9" s="19"/>
      <c r="D9" s="19"/>
      <c r="E9" s="19"/>
      <c r="F9" s="19"/>
      <c r="G9" s="19"/>
      <c r="H9" s="19"/>
      <c r="I9" s="19"/>
      <c r="J9" s="19"/>
      <c r="K9" s="19">
        <f>SUM(B9:J9)</f>
        <v>-58870.54</v>
      </c>
    </row>
    <row r="10" spans="1:11" ht="30" customHeight="1">
      <c r="A10" s="11" t="s">
        <v>16</v>
      </c>
      <c r="B10" s="27">
        <v>242395.12</v>
      </c>
      <c r="C10" s="19"/>
      <c r="D10" s="19"/>
      <c r="E10" s="19"/>
      <c r="F10" s="19"/>
      <c r="G10" s="19"/>
      <c r="H10" s="19"/>
      <c r="I10" s="19"/>
      <c r="J10" s="19"/>
      <c r="K10" s="19">
        <f>SUM(B10:J10)</f>
        <v>242395.12</v>
      </c>
    </row>
    <row r="11" spans="1:11" ht="30" customHeight="1">
      <c r="A11" s="11" t="s">
        <v>17</v>
      </c>
      <c r="B11" s="27">
        <v>2165282.82</v>
      </c>
      <c r="C11" s="19"/>
      <c r="D11" s="19"/>
      <c r="E11" s="19"/>
      <c r="F11" s="19"/>
      <c r="G11" s="19"/>
      <c r="H11" s="19"/>
      <c r="I11" s="19"/>
      <c r="J11" s="19"/>
      <c r="K11" s="19">
        <f>SUM(B11:J11)</f>
        <v>2165282.82</v>
      </c>
    </row>
    <row r="12" spans="1:11" ht="30" customHeight="1">
      <c r="A12" s="12" t="s">
        <v>18</v>
      </c>
      <c r="B12" s="24">
        <f aca="true" t="shared" si="1" ref="B12:K12">SUM(B9:B11)</f>
        <v>2348807.4</v>
      </c>
      <c r="C12" s="24">
        <f t="shared" si="1"/>
        <v>0</v>
      </c>
      <c r="D12" s="24">
        <f t="shared" si="1"/>
        <v>0</v>
      </c>
      <c r="E12" s="24">
        <f t="shared" si="1"/>
        <v>0</v>
      </c>
      <c r="F12" s="24">
        <f t="shared" si="1"/>
        <v>0</v>
      </c>
      <c r="G12" s="24">
        <f t="shared" si="1"/>
        <v>0</v>
      </c>
      <c r="H12" s="24">
        <f t="shared" si="1"/>
        <v>0</v>
      </c>
      <c r="I12" s="24">
        <f t="shared" si="1"/>
        <v>0</v>
      </c>
      <c r="J12" s="24">
        <f t="shared" si="1"/>
        <v>0</v>
      </c>
      <c r="K12" s="24">
        <f t="shared" si="1"/>
        <v>2348807.4</v>
      </c>
    </row>
    <row r="13" spans="1:11" ht="30" customHeight="1">
      <c r="A13" s="12" t="s">
        <v>19</v>
      </c>
      <c r="B13" s="24">
        <f aca="true" t="shared" si="2" ref="B13:K13">B7+B12</f>
        <v>27658744.530000113</v>
      </c>
      <c r="C13" s="24">
        <f t="shared" si="2"/>
        <v>-519694.19000000134</v>
      </c>
      <c r="D13" s="24">
        <f t="shared" si="2"/>
        <v>127096.19999999925</v>
      </c>
      <c r="E13" s="24">
        <f t="shared" si="2"/>
        <v>95144.70999999996</v>
      </c>
      <c r="F13" s="24">
        <f t="shared" si="2"/>
        <v>117006</v>
      </c>
      <c r="G13" s="24">
        <f t="shared" si="2"/>
        <v>0</v>
      </c>
      <c r="H13" s="24">
        <f t="shared" si="2"/>
        <v>-3729.5</v>
      </c>
      <c r="I13" s="24">
        <f t="shared" si="2"/>
        <v>5513855.02</v>
      </c>
      <c r="J13" s="24">
        <f t="shared" si="2"/>
        <v>3733423</v>
      </c>
      <c r="K13" s="24">
        <f t="shared" si="2"/>
        <v>36721845.76999893</v>
      </c>
    </row>
    <row r="14" spans="1:11" ht="30" customHeight="1">
      <c r="A14" s="9" t="s">
        <v>20</v>
      </c>
      <c r="B14" s="24"/>
      <c r="C14" s="24"/>
      <c r="D14" s="24"/>
      <c r="E14" s="26"/>
      <c r="F14" s="26"/>
      <c r="G14" s="24"/>
      <c r="H14" s="24"/>
      <c r="I14" s="24"/>
      <c r="J14" s="24"/>
      <c r="K14" s="24">
        <f>SUM(B14:J14)</f>
        <v>0</v>
      </c>
    </row>
    <row r="15" spans="1:11" ht="30" customHeight="1">
      <c r="A15" s="9" t="s">
        <v>21</v>
      </c>
      <c r="B15" s="24">
        <f>B13+B14</f>
        <v>27658744.530000113</v>
      </c>
      <c r="C15" s="24">
        <f aca="true" t="shared" si="3" ref="C15:K15">C13+C14</f>
        <v>-519694.19000000134</v>
      </c>
      <c r="D15" s="24">
        <f t="shared" si="3"/>
        <v>127096.19999999925</v>
      </c>
      <c r="E15" s="24">
        <f t="shared" si="3"/>
        <v>95144.70999999996</v>
      </c>
      <c r="F15" s="24">
        <f t="shared" si="3"/>
        <v>117006</v>
      </c>
      <c r="G15" s="24">
        <f t="shared" si="3"/>
        <v>0</v>
      </c>
      <c r="H15" s="24">
        <f t="shared" si="3"/>
        <v>-3729.5</v>
      </c>
      <c r="I15" s="24">
        <f t="shared" si="3"/>
        <v>5513855.02</v>
      </c>
      <c r="J15" s="24">
        <f t="shared" si="3"/>
        <v>3733423</v>
      </c>
      <c r="K15" s="24">
        <f t="shared" si="3"/>
        <v>36721845.76999893</v>
      </c>
    </row>
    <row r="16" spans="1:11" ht="16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6.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2:11" ht="16.5" customHeight="1"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49.5" customHeight="1">
      <c r="A19" s="3" t="s">
        <v>22</v>
      </c>
      <c r="B19" s="16" t="s">
        <v>24</v>
      </c>
      <c r="C19" s="16" t="s">
        <v>5</v>
      </c>
      <c r="D19" s="16" t="s">
        <v>6</v>
      </c>
      <c r="E19" s="16" t="s">
        <v>7</v>
      </c>
      <c r="F19" s="16" t="s">
        <v>8</v>
      </c>
      <c r="G19" s="16" t="s">
        <v>9</v>
      </c>
      <c r="H19" s="16" t="s">
        <v>10</v>
      </c>
      <c r="I19" s="16" t="s">
        <v>2</v>
      </c>
      <c r="J19" s="16" t="s">
        <v>28</v>
      </c>
      <c r="K19" s="16" t="s">
        <v>29</v>
      </c>
    </row>
    <row r="20" spans="1:11" ht="30" customHeight="1">
      <c r="A20" s="7" t="s">
        <v>12</v>
      </c>
      <c r="B20" s="18">
        <f>K5</f>
        <v>4447961400.76</v>
      </c>
      <c r="C20" s="18">
        <v>282310.85</v>
      </c>
      <c r="D20" s="18">
        <v>2527000</v>
      </c>
      <c r="E20" s="18">
        <v>731312.47</v>
      </c>
      <c r="F20" s="18">
        <v>1969908.32</v>
      </c>
      <c r="G20" s="18">
        <v>530585</v>
      </c>
      <c r="H20" s="18">
        <v>0</v>
      </c>
      <c r="I20" s="18">
        <v>235550</v>
      </c>
      <c r="J20" s="18">
        <v>929340.81</v>
      </c>
      <c r="K20" s="18">
        <f>SUM(B20:J20)</f>
        <v>4455167408.210001</v>
      </c>
    </row>
    <row r="21" spans="1:11" ht="30" customHeight="1">
      <c r="A21" s="8" t="s">
        <v>13</v>
      </c>
      <c r="B21" s="19">
        <f>K6</f>
        <v>4413588362.390001</v>
      </c>
      <c r="C21" s="19">
        <v>460619.03</v>
      </c>
      <c r="D21" s="19">
        <v>2526999.99</v>
      </c>
      <c r="E21" s="19">
        <v>724721.39</v>
      </c>
      <c r="F21" s="19">
        <v>2019629.04</v>
      </c>
      <c r="G21" s="19">
        <v>528496.7</v>
      </c>
      <c r="H21" s="19">
        <v>36382</v>
      </c>
      <c r="I21" s="19">
        <v>248543.01</v>
      </c>
      <c r="J21" s="19">
        <v>1418789.44</v>
      </c>
      <c r="K21" s="22">
        <f>SUM(B21:J21)</f>
        <v>4421552542.990001</v>
      </c>
    </row>
    <row r="22" spans="1:11" ht="30" customHeight="1">
      <c r="A22" s="9" t="s">
        <v>14</v>
      </c>
      <c r="B22" s="24">
        <f aca="true" t="shared" si="4" ref="B22:K22">B20-B21</f>
        <v>34373038.36999893</v>
      </c>
      <c r="C22" s="24">
        <f t="shared" si="4"/>
        <v>-178308.18000000005</v>
      </c>
      <c r="D22" s="24">
        <f t="shared" si="4"/>
        <v>0.009999999776482582</v>
      </c>
      <c r="E22" s="24">
        <f t="shared" si="4"/>
        <v>6591.079999999958</v>
      </c>
      <c r="F22" s="24">
        <f t="shared" si="4"/>
        <v>-49720.71999999997</v>
      </c>
      <c r="G22" s="24">
        <f t="shared" si="4"/>
        <v>2088.3000000000466</v>
      </c>
      <c r="H22" s="24">
        <f t="shared" si="4"/>
        <v>-36382</v>
      </c>
      <c r="I22" s="24">
        <f t="shared" si="4"/>
        <v>-12993.01000000001</v>
      </c>
      <c r="J22" s="24">
        <f t="shared" si="4"/>
        <v>-489448.6299999999</v>
      </c>
      <c r="K22" s="24">
        <f t="shared" si="4"/>
        <v>33614865.22000027</v>
      </c>
    </row>
    <row r="23" spans="1:11" ht="30" customHeight="1">
      <c r="A23" s="10" t="s">
        <v>31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ht="30" customHeight="1">
      <c r="A24" s="11" t="s">
        <v>15</v>
      </c>
      <c r="B24" s="19">
        <f>K9</f>
        <v>-58870.54</v>
      </c>
      <c r="C24" s="19"/>
      <c r="D24" s="19"/>
      <c r="E24" s="19"/>
      <c r="F24" s="19"/>
      <c r="G24" s="19"/>
      <c r="H24" s="19"/>
      <c r="I24" s="19"/>
      <c r="J24" s="19"/>
      <c r="K24" s="19">
        <f>SUM(B24:J24)</f>
        <v>-58870.54</v>
      </c>
    </row>
    <row r="25" spans="1:11" ht="30" customHeight="1">
      <c r="A25" s="11" t="s">
        <v>16</v>
      </c>
      <c r="B25" s="19">
        <f>K10</f>
        <v>242395.12</v>
      </c>
      <c r="C25" s="19"/>
      <c r="D25" s="19"/>
      <c r="E25" s="19"/>
      <c r="F25" s="19"/>
      <c r="G25" s="19"/>
      <c r="H25" s="19"/>
      <c r="I25" s="19"/>
      <c r="J25" s="19"/>
      <c r="K25" s="19">
        <f>SUM(B25:J25)</f>
        <v>242395.12</v>
      </c>
    </row>
    <row r="26" spans="1:11" ht="30" customHeight="1">
      <c r="A26" s="11" t="s">
        <v>17</v>
      </c>
      <c r="B26" s="19">
        <f>K11</f>
        <v>2165282.82</v>
      </c>
      <c r="C26" s="19"/>
      <c r="D26" s="19"/>
      <c r="E26" s="19"/>
      <c r="F26" s="19"/>
      <c r="G26" s="19"/>
      <c r="H26" s="19"/>
      <c r="I26" s="19"/>
      <c r="J26" s="19"/>
      <c r="K26" s="19">
        <f>SUM(B26:J26)</f>
        <v>2165282.82</v>
      </c>
    </row>
    <row r="27" spans="1:11" ht="30" customHeight="1">
      <c r="A27" s="12" t="s">
        <v>18</v>
      </c>
      <c r="B27" s="24">
        <f aca="true" t="shared" si="5" ref="B27:K27">SUM(B24:B26)</f>
        <v>2348807.4</v>
      </c>
      <c r="C27" s="24">
        <f t="shared" si="5"/>
        <v>0</v>
      </c>
      <c r="D27" s="24">
        <f t="shared" si="5"/>
        <v>0</v>
      </c>
      <c r="E27" s="24">
        <f t="shared" si="5"/>
        <v>0</v>
      </c>
      <c r="F27" s="24">
        <f t="shared" si="5"/>
        <v>0</v>
      </c>
      <c r="G27" s="24">
        <f t="shared" si="5"/>
        <v>0</v>
      </c>
      <c r="H27" s="24">
        <f t="shared" si="5"/>
        <v>0</v>
      </c>
      <c r="I27" s="24">
        <f t="shared" si="5"/>
        <v>0</v>
      </c>
      <c r="J27" s="24">
        <f t="shared" si="5"/>
        <v>0</v>
      </c>
      <c r="K27" s="24">
        <f t="shared" si="5"/>
        <v>2348807.4</v>
      </c>
    </row>
    <row r="28" spans="1:11" ht="30" customHeight="1">
      <c r="A28" s="12" t="s">
        <v>19</v>
      </c>
      <c r="B28" s="24">
        <f aca="true" t="shared" si="6" ref="B28:K28">B22+B27</f>
        <v>36721845.76999893</v>
      </c>
      <c r="C28" s="24">
        <f t="shared" si="6"/>
        <v>-178308.18000000005</v>
      </c>
      <c r="D28" s="24">
        <f t="shared" si="6"/>
        <v>0.009999999776482582</v>
      </c>
      <c r="E28" s="24">
        <f t="shared" si="6"/>
        <v>6591.079999999958</v>
      </c>
      <c r="F28" s="24">
        <f t="shared" si="6"/>
        <v>-49720.71999999997</v>
      </c>
      <c r="G28" s="24">
        <f t="shared" si="6"/>
        <v>2088.3000000000466</v>
      </c>
      <c r="H28" s="24">
        <f t="shared" si="6"/>
        <v>-36382</v>
      </c>
      <c r="I28" s="24">
        <f t="shared" si="6"/>
        <v>-12993.01000000001</v>
      </c>
      <c r="J28" s="24">
        <f t="shared" si="6"/>
        <v>-489448.6299999999</v>
      </c>
      <c r="K28" s="24">
        <f t="shared" si="6"/>
        <v>35963672.620000266</v>
      </c>
    </row>
    <row r="29" spans="1:11" ht="30" customHeight="1">
      <c r="A29" s="9" t="s">
        <v>20</v>
      </c>
      <c r="B29" s="24">
        <f>K14</f>
        <v>0</v>
      </c>
      <c r="C29" s="24"/>
      <c r="D29" s="24"/>
      <c r="E29" s="24"/>
      <c r="F29" s="24"/>
      <c r="G29" s="24"/>
      <c r="H29" s="24"/>
      <c r="I29" s="24"/>
      <c r="J29" s="24"/>
      <c r="K29" s="24">
        <f>SUM(B29:J29)</f>
        <v>0</v>
      </c>
    </row>
    <row r="30" spans="1:11" ht="30" customHeight="1">
      <c r="A30" s="9" t="s">
        <v>21</v>
      </c>
      <c r="B30" s="24">
        <f>K15</f>
        <v>36721845.76999893</v>
      </c>
      <c r="C30" s="24">
        <f>C28+C29</f>
        <v>-178308.18000000005</v>
      </c>
      <c r="D30" s="24">
        <f aca="true" t="shared" si="7" ref="D30:J30">D28+D29</f>
        <v>0.009999999776482582</v>
      </c>
      <c r="E30" s="24">
        <f t="shared" si="7"/>
        <v>6591.079999999958</v>
      </c>
      <c r="F30" s="24">
        <f t="shared" si="7"/>
        <v>-49720.71999999997</v>
      </c>
      <c r="G30" s="24">
        <f t="shared" si="7"/>
        <v>2088.3000000000466</v>
      </c>
      <c r="H30" s="24">
        <f t="shared" si="7"/>
        <v>-36382</v>
      </c>
      <c r="I30" s="24">
        <f t="shared" si="7"/>
        <v>-12993.01000000001</v>
      </c>
      <c r="J30" s="24">
        <f t="shared" si="7"/>
        <v>-489448.6299999999</v>
      </c>
      <c r="K30" s="24">
        <f>SUM(B30:J30)</f>
        <v>35963672.619998924</v>
      </c>
    </row>
  </sheetData>
  <sheetProtection/>
  <mergeCells count="2">
    <mergeCell ref="A1:K1"/>
    <mergeCell ref="A2:K2"/>
  </mergeCells>
  <printOptions/>
  <pageMargins left="0.787401575" right="0.787401575" top="0.38" bottom="0.3" header="0" footer="0"/>
  <pageSetup fitToHeight="1" fitToWidth="1" horizontalDpi="600" verticalDpi="600" orientation="landscape" paperSize="9" scale="53" r:id="rId1"/>
  <ignoredErrors>
    <ignoredError sqref="B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/>
  <sheetProtection/>
  <printOptions/>
  <pageMargins left="0.7" right="0.7" top="0.75" bottom="0.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IZFE</dc:creator>
  <cp:keywords/>
  <dc:description/>
  <cp:lastModifiedBy>IZFE</cp:lastModifiedBy>
  <cp:lastPrinted>2017-04-28T09:47:23Z</cp:lastPrinted>
  <dcterms:created xsi:type="dcterms:W3CDTF">2016-04-21T10:00:52Z</dcterms:created>
  <dcterms:modified xsi:type="dcterms:W3CDTF">2017-05-23T11:54:46Z</dcterms:modified>
  <cp:category/>
  <cp:version/>
  <cp:contentType/>
  <cp:contentStatus/>
</cp:coreProperties>
</file>