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580" tabRatio="483" activeTab="0"/>
  </bookViews>
  <sheets>
    <sheet name="Resultado" sheetId="1" r:id="rId1"/>
    <sheet name="Datuak" sheetId="2" r:id="rId2"/>
  </sheets>
  <definedNames>
    <definedName name="_xlnm.Print_Area" localSheetId="0">'Resultado'!$B$1:$E$110</definedName>
    <definedName name="_xlnm.Print_Titles" localSheetId="1">'Datuak'!$1:$1</definedName>
  </definedNames>
  <calcPr fullCalcOnLoad="1"/>
</workbook>
</file>

<file path=xl/sharedStrings.xml><?xml version="1.0" encoding="utf-8"?>
<sst xmlns="http://schemas.openxmlformats.org/spreadsheetml/2006/main" count="8054" uniqueCount="2802">
  <si>
    <t>(65)</t>
  </si>
  <si>
    <t>(62)</t>
  </si>
  <si>
    <t>(63)</t>
  </si>
  <si>
    <t>(676)</t>
  </si>
  <si>
    <t>(68)</t>
  </si>
  <si>
    <t>Akt/Pas</t>
  </si>
  <si>
    <t>1 digito</t>
  </si>
  <si>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</si>
  <si>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</si>
  <si>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</si>
  <si>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</si>
  <si>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</si>
  <si>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</si>
  <si>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</si>
  <si>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</si>
  <si>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</si>
  <si>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ZOR
urtea-1</t>
  </si>
  <si>
    <t>HARTZEKO
urtea-1</t>
  </si>
  <si>
    <t>Buk. Saldoa
urtea-1</t>
  </si>
  <si>
    <t>(678)</t>
  </si>
  <si>
    <t>(663)</t>
  </si>
  <si>
    <t>LERROA</t>
  </si>
  <si>
    <t>Kontuak/
Cuentas</t>
  </si>
  <si>
    <t>1. Zerga bidezko sarrerak / Ingresos tributarios</t>
  </si>
  <si>
    <t>720, 721, 722, 728, 73</t>
  </si>
  <si>
    <t>a) Zergak / Impuestos</t>
  </si>
  <si>
    <t>740</t>
  </si>
  <si>
    <t>b) Tasak / Tasas</t>
  </si>
  <si>
    <t>744, 749</t>
  </si>
  <si>
    <t>c) Zerga bidezko beste sarrera batzuk /
Otros ingresos tributarios</t>
  </si>
  <si>
    <t>2. Jasotako transferentziak eta diru-laguntzak /
Transferencias y subvenciones recibidas</t>
  </si>
  <si>
    <t>a) Ekitaldikoak  / Del ejercicio</t>
  </si>
  <si>
    <t>751</t>
  </si>
  <si>
    <t>a.1) Ekitaldiko gastuak finantzatzeko jasotako 
diru-laguntzak / Subvenciones recibidas para financiar
gastos del ejercicio</t>
  </si>
  <si>
    <t>750</t>
  </si>
  <si>
    <t>a.2) Transferentziak / Transferencias</t>
  </si>
  <si>
    <t>752</t>
  </si>
  <si>
    <t>a.3) Ondare-elementu baten finantziazio zehatza
adierazten ez duten pasiboak kitatzeko jasotako
diru-laguntzak / Subvenciones recibidas para
cancelación de pasivos que no supongan financiación
específica de un elemento patrimonial</t>
  </si>
  <si>
    <t>7530</t>
  </si>
  <si>
    <t>b) Ibilgetu ez-finantzarioarentzako jasotako diru-
laguntzak egoztea / Imputación de subvenciones para el
inmovilizado no financiero</t>
  </si>
  <si>
    <t>754</t>
  </si>
  <si>
    <t>c) Aktibo korronteetarako eta beste batzuetarako 
jasotako diru-laguntzen egoztea / Imputación de
subvenciones para activos corrientes y otras</t>
  </si>
  <si>
    <t>3. Salmenta garbiak eta zerbitzu-emateak /
Ventas netas y prestaciones de servicios</t>
  </si>
  <si>
    <t>700, 701, 702, 703, 704
(706), (708), (709)</t>
  </si>
  <si>
    <t>a) Salmenta garbiak / Ventas netas</t>
  </si>
  <si>
    <t>741, 705</t>
  </si>
  <si>
    <t>b) Zerbitzu-ematea / Prestación de servicios</t>
  </si>
  <si>
    <t>707</t>
  </si>
  <si>
    <t>c) Beste erakunde batzuentzat erositako edo eraikitako
aktiboengatiko sarreren egoztea / Imputación de ingresos
por activos constituidos o adquiridos para otras entidades</t>
  </si>
  <si>
    <t>71*, 7930, 7937, 
(6930), (6937)</t>
  </si>
  <si>
    <t>4. Amaituta dauden eta produzitzen ari diren
produktuen izakinen aldaketak eta balio-narriadura /
Variación de existencias de productos terminados
y en curso de fabricación y deterioro de valor</t>
  </si>
  <si>
    <t>780, 781, 782, 783</t>
  </si>
  <si>
    <t>5. Erakundeak bere ibilgetuarentzat egindako lanak /
Trabajos realizados por la entidad para su inmovilizado</t>
  </si>
  <si>
    <t>776, 777</t>
  </si>
  <si>
    <t>6. Gestio arrunteko beste sarrera batzuk /
Otros ingresos de gestión ordinaria</t>
  </si>
  <si>
    <t>795</t>
  </si>
  <si>
    <t>7. Hornidura-soberakinak / Excesos de provisiones</t>
  </si>
  <si>
    <t>A) GESTIO ARRUNTEKO SARRERA GUZTIAK /
TOTAL INGRESOS DE GESTIÓN ORDINARIA (1+2+3+4+5+6+7)</t>
  </si>
  <si>
    <t>8. Langileek eragindako gastuak / Gastos de personal</t>
  </si>
  <si>
    <t>(640), (641)</t>
  </si>
  <si>
    <t>a) Soldatak, lansariak eta parekoak /
Sueldos, salarios y asimilados</t>
  </si>
  <si>
    <t>(642), (643), (645), (649)</t>
  </si>
  <si>
    <t>b) Karga sozialak / Cargas sociales</t>
  </si>
  <si>
    <t>9. Egindako trasnsferentziak eta emandako diru-
laguntzak / Transferencias y subvenciones concedidas</t>
  </si>
  <si>
    <t>10. Hornidurak / Aprovisionamientos</t>
  </si>
  <si>
    <t>(600), (601), (602), (605),
(607), 606, 608, 609, 61*</t>
  </si>
  <si>
    <t>a) Salgaien eta beste hornidura batzuen kontsumoa /
Consumo de mercaderías y otros aprovisionamientos</t>
  </si>
  <si>
    <t>(6931), (6932), (6933),
7931, 7932, 7933</t>
  </si>
  <si>
    <t>b) Salgaien, lehengaien eta beste hornidura batzuen balio-
narriadura / Deterioro de valor de mercaderías, materias
primas y otros aprovisionamientos</t>
  </si>
  <si>
    <t>11. Gestio arrunteko beste gastu batzuk / 
Otros gastos de gestión ordinaria</t>
  </si>
  <si>
    <t>a) Hornidurak eta kanpoko zerbitzuak /
Suministros y servicios exteriores</t>
  </si>
  <si>
    <t>b) Zergak / Tributos</t>
  </si>
  <si>
    <t>c) Bestelakoak / Otros</t>
  </si>
  <si>
    <t>B) GESTIO ARRUNTEKO GASTU GUZTIAK /
TOTAL DE GASTOS DE GESTIÓN ORDINARIA (8+9+10+11+12)</t>
  </si>
  <si>
    <t>I Gestio arruntaren emaitza (aurrezkiak edo desaurrezkiak) / 
Resultado (Ahorro o desahorro) de la gestión ordinaria (A+B)</t>
  </si>
  <si>
    <t>13. Ibilgetu ez-finantzarioaren eta aktibo salgarrien
balio-mnarriadura eta inorenganatzeagatiko emaitzak / 
Deterioro de valor y resultados por enajenación del 
inmovilizado no financiero y activos en estado de venta</t>
  </si>
  <si>
    <t>(690), (691), (692), (6938),
790, 791, 792, 799, 7938</t>
  </si>
  <si>
    <t>a) Balio-narriadura / 
Deterioro de valor - Reversión del deterioro aplicado</t>
  </si>
  <si>
    <t>770, 771, 772, 774, (670)
(671), (672), (674)</t>
  </si>
  <si>
    <t>b) Bajak eta inorenganatzeak / Bajas y enajenaciones</t>
  </si>
  <si>
    <t>c) Ibilgetu ez-finantzarioarentzako jasotako diru-laguntzen egoztea / 
Imputación de subvenciones para el inmovilizado no financiero</t>
  </si>
  <si>
    <t>14. Arruntak ez diren beste partida batzuk /
Otras partidas no ordinarias</t>
  </si>
  <si>
    <t>773, 778</t>
  </si>
  <si>
    <t>a) Ekitaldi itxietako itzulketak eta obligazio baliogabetuak /
Reintegros de ejercicios cerrados y obligaciones anuladas</t>
  </si>
  <si>
    <t>b) Ekitaldi itxietako eskubideak baliogabetzearen galerak /
Pérdidas por anulación de derechos de ejercicios cerrados</t>
  </si>
  <si>
    <t>II. Eragiketa ez-finantzarioen emaitza /
Resultado de las operaciones no financieras (I+13+14)</t>
  </si>
  <si>
    <t>15. Sarrera finantzarioak / Ingresos financieros</t>
  </si>
  <si>
    <t>a) Ondare-tresnetako partaidetzetatik datozenak /
De participaciones en instrumentos de patrimonio</t>
  </si>
  <si>
    <t>7630</t>
  </si>
  <si>
    <t>a.1) Taldeko erakundeetan talde anitzetan eta elkartuetan / 
En entidades del grupo, multigupo y asociadas</t>
  </si>
  <si>
    <t>760</t>
  </si>
  <si>
    <t>a.2) Beste erakunde batzuetan / En otras entidades</t>
  </si>
  <si>
    <t>b) Negozia daitezkeen baloreetatik eta kredituetatik
datozenak / De valores negociables y de créditos</t>
  </si>
  <si>
    <t>7631, 7632</t>
  </si>
  <si>
    <t>b.1) Taldeko erakundeetan, talde anitzetan eta elkartuetan / 
En entidades del grupo, multigrupo y asociadas</t>
  </si>
  <si>
    <t>761, 762, 769, 764504,
(664504)</t>
  </si>
  <si>
    <t>b.2) Bestelakoak / Otros</t>
  </si>
  <si>
    <t>755, 756</t>
  </si>
  <si>
    <t>c) Gastu finantzarioak finantzatzeko diru-laguntzak eta
eragilketa finantzarioen ekitaldiari egoztea /
Subvenciones para financiar gastos financieros e 
imputación al ejercicio de operaciones financieras</t>
  </si>
  <si>
    <t>16. Gastu finantzarioak / Gastos financieros</t>
  </si>
  <si>
    <t>a) Taldeko erakundekin, talde anitzekin eta elkartuekin
zorrak izategatik / Por deudas con entidades del grupo,
multigrupo y asociadas</t>
  </si>
  <si>
    <t>(660), (661), (662), (669)
764501, (664501)</t>
  </si>
  <si>
    <t>b) Bestelakoak / Otros</t>
  </si>
  <si>
    <t>784, 785, 786, 787</t>
  </si>
  <si>
    <t>17. Aktiboari egotzitako gastu finantzarioak /
Gastos financieros imputados al activo</t>
  </si>
  <si>
    <t>18. Arrazoizko balioaren aldaketak ektibo eta pasibo finantzarioetan / 
Variación del valor razonable en activos y pasivos financieros</t>
  </si>
  <si>
    <t>7646, (6646), 764509, 
(664509)</t>
  </si>
  <si>
    <t>a) Finantza-deribatuak / Derivados financieros</t>
  </si>
  <si>
    <t>7640, 7642, 764502, 764503
(6640), (6642), (664502), 
(664503)</t>
  </si>
  <si>
    <t>b) Arrazoizko balioko beste aktibo eta pasibo batzuk,
emaitzei egotzita / Otros activos y pasivos a valor
razonable con imputación en resultados</t>
  </si>
  <si>
    <t>7641, (6641)</t>
  </si>
  <si>
    <t>c) Aktibo finantzario salgarriengatik ekitaldiko emaitzara
egoztea / Imputación al resultado del ejercicio por activos
financieros disponibles para la venta</t>
  </si>
  <si>
    <t>768, (668)</t>
  </si>
  <si>
    <t>19. Kanbio-diferentziak / Diferencias de cambio</t>
  </si>
  <si>
    <t>20. Balioaren narriadura, bajak eta aktibo eta pasibo
finantzarioak inorenganatzea / Deterioro de valor, 
bajas y enajenaciones de activos y pasivos financieros</t>
  </si>
  <si>
    <t>7960, 7961, 7962, 7963,
7965, 766, (6960), (6961),
(6962), (6963), (6965), 
(666), 7970, (6970), (6670)</t>
  </si>
  <si>
    <t>a) Taldeko erakundeetan, talde anitzetan eta elkartuetan /
De entidades del grupo, multigrupo y asociadas</t>
  </si>
  <si>
    <t>765, 7966, 7971, (665),
(6671), (6964), (6966)
(6971)</t>
  </si>
  <si>
    <t>III Eragiketa finantzarioen emaitza /
Resultado de las operaciones financieras (15+16+17+18+19+20)</t>
  </si>
  <si>
    <t>IV Ekitadiko emaitza (aurrezkia eta desaurrrezkia) garbia / 
Resultado (ahorro o desahorro) neto del ejercicio (II+III)</t>
  </si>
  <si>
    <t>12. Ibilgetuaren amortizazioa /
Amortización del inmovilizado</t>
  </si>
  <si>
    <t>Deskribapena</t>
  </si>
  <si>
    <t>(Euroak / Euros)</t>
  </si>
  <si>
    <t>Si las celdas no se rellenan automáticamente pulsar las teclas: Control+Alt+F9</t>
  </si>
  <si>
    <t>01/01/2020</t>
  </si>
  <si>
    <t>31/03/2020</t>
  </si>
  <si>
    <t>2020/01/01</t>
  </si>
  <si>
    <t>2020/03/31</t>
  </si>
  <si>
    <t>01/01/2019</t>
  </si>
  <si>
    <t>31/12/2019</t>
  </si>
  <si>
    <t>2019/01/01</t>
  </si>
  <si>
    <t>2019/12/31</t>
  </si>
  <si>
    <t>15/04/2020</t>
  </si>
  <si>
    <t>2020/04/15</t>
  </si>
  <si>
    <t>A</t>
  </si>
  <si>
    <t>0</t>
  </si>
  <si>
    <t>00</t>
  </si>
  <si>
    <t>000</t>
  </si>
  <si>
    <t>0000</t>
  </si>
  <si>
    <t>PRESUPUESTO EJERCICIO CORRIENTE</t>
  </si>
  <si>
    <t>P</t>
  </si>
  <si>
    <t>001</t>
  </si>
  <si>
    <t>0010</t>
  </si>
  <si>
    <t>PRESUPUESTO GASTOS. CREDITOS INICIALES</t>
  </si>
  <si>
    <t>002</t>
  </si>
  <si>
    <t>0020</t>
  </si>
  <si>
    <t>HABILITACIONES DE CREDITOS</t>
  </si>
  <si>
    <t>0021</t>
  </si>
  <si>
    <t>INCORPORACION DE CREDITOS</t>
  </si>
  <si>
    <t>0022</t>
  </si>
  <si>
    <t>BAJAS POR ANULACION</t>
  </si>
  <si>
    <t>0023</t>
  </si>
  <si>
    <t>TRANSFERENCIAS DE CREDITOS</t>
  </si>
  <si>
    <t>0024</t>
  </si>
  <si>
    <t>CREDITOS ADICIONALES</t>
  </si>
  <si>
    <t>0025</t>
  </si>
  <si>
    <t>REGIMEN DE CONVENIOS</t>
  </si>
  <si>
    <t>0026</t>
  </si>
  <si>
    <t>VARIACION DE COMPETENCIAS</t>
  </si>
  <si>
    <t>003</t>
  </si>
  <si>
    <t>0030</t>
  </si>
  <si>
    <t>CREDITOS DISPONIBLES</t>
  </si>
  <si>
    <t>0031</t>
  </si>
  <si>
    <t>CREDITOS RETENIDOS PEND.UTILIZACION</t>
  </si>
  <si>
    <t>0032</t>
  </si>
  <si>
    <t>CREDITOS NO DISPONIBLES</t>
  </si>
  <si>
    <t>004</t>
  </si>
  <si>
    <t>0040</t>
  </si>
  <si>
    <t>PRESUPUESTO GASTOS. GASTOS AUTORIZADOS</t>
  </si>
  <si>
    <t>0041</t>
  </si>
  <si>
    <t>PRESUPUESTOS GASTOS. CTOS. COMPROMETIDOS</t>
  </si>
  <si>
    <t>0042</t>
  </si>
  <si>
    <t>PRESUPUESTOS GASTOS. OBLIG. RECONOCIDAS</t>
  </si>
  <si>
    <t>005</t>
  </si>
  <si>
    <t>0050</t>
  </si>
  <si>
    <t>PPTO. INGRESOS. PREVISIONES INICIALES</t>
  </si>
  <si>
    <t>006</t>
  </si>
  <si>
    <t>0060</t>
  </si>
  <si>
    <t>PPTO.INGRESOS. MODIFICACION PREVISIONES</t>
  </si>
  <si>
    <t>007</t>
  </si>
  <si>
    <t>0070</t>
  </si>
  <si>
    <t>PPTO. INGRESOS. PREVISIONES DEFINITIVAS</t>
  </si>
  <si>
    <t>008</t>
  </si>
  <si>
    <t>0080</t>
  </si>
  <si>
    <t>PPTO. INGRESOS. INGRESOS RECONOCIDOS</t>
  </si>
  <si>
    <t>009</t>
  </si>
  <si>
    <t>0090</t>
  </si>
  <si>
    <t>INGRESOS COMPROMETIDOS</t>
  </si>
  <si>
    <t>0091</t>
  </si>
  <si>
    <t>COMPROMISOS CONCERTADOS</t>
  </si>
  <si>
    <t>0092</t>
  </si>
  <si>
    <t>COMPROMISOS REALIZADOS</t>
  </si>
  <si>
    <t>01</t>
  </si>
  <si>
    <t>010</t>
  </si>
  <si>
    <t>0100</t>
  </si>
  <si>
    <t>PTO.GTOS.EJ.POST.CDTOS.INIC.AñO 2021</t>
  </si>
  <si>
    <t>0101</t>
  </si>
  <si>
    <t>PTO.GTOS.EJ.POST.CDTOS.INIC.AñO 2022</t>
  </si>
  <si>
    <t>0102</t>
  </si>
  <si>
    <t>PTO.GTOS.EJ.POST.CDTOS.INIC.AñO 2023</t>
  </si>
  <si>
    <t>0103</t>
  </si>
  <si>
    <t>P.GTOS.EJ.POST.CTOS.INIC.AñO 2024 Y POS.</t>
  </si>
  <si>
    <t>011</t>
  </si>
  <si>
    <t>0110</t>
  </si>
  <si>
    <t>PTO.GTOS.EJ.POST.CDTOS.DEFIN.AñO 2021</t>
  </si>
  <si>
    <t>0111</t>
  </si>
  <si>
    <t>PTO.GTOS.EJ.POST.CDTOS.DEFIN.AñO 2022</t>
  </si>
  <si>
    <t>0112</t>
  </si>
  <si>
    <t>PTO.GTOS.EJ.POST.CDTOS.DEFIN.AñO 2023</t>
  </si>
  <si>
    <t>0113</t>
  </si>
  <si>
    <t>P.GTOS.E.POST.CTOS.DEF.AñO 2024 Y POS.</t>
  </si>
  <si>
    <t>012</t>
  </si>
  <si>
    <t>0120</t>
  </si>
  <si>
    <t>RETENCION CTOS.EJERC.POST.AñO 2021</t>
  </si>
  <si>
    <t>0121</t>
  </si>
  <si>
    <t>RETENCION CTOS.EJERC.POST.AñO 2022</t>
  </si>
  <si>
    <t>0122</t>
  </si>
  <si>
    <t>RETENCION CTOS.EJERC.POST.AñO 2023</t>
  </si>
  <si>
    <t>0123</t>
  </si>
  <si>
    <t>RETENCION CTOS.EJ.POST.AñO 2024 Y POST.</t>
  </si>
  <si>
    <t>013</t>
  </si>
  <si>
    <t>0130</t>
  </si>
  <si>
    <t>MODIFICAC.CTOS.EJERC.POS.AñO 2021</t>
  </si>
  <si>
    <t>0131</t>
  </si>
  <si>
    <t>MODIFICAC.CTOS.EJERC.POS.AñO 2022</t>
  </si>
  <si>
    <t>0132</t>
  </si>
  <si>
    <t>MODIFICAC.CTOS.EJERC.POS.AñO 2023</t>
  </si>
  <si>
    <t>0133</t>
  </si>
  <si>
    <t>MODIFICAC.CTOS.EJ.POS.AñO 2024 Y POST.</t>
  </si>
  <si>
    <t>014</t>
  </si>
  <si>
    <t>0140</t>
  </si>
  <si>
    <t>AUTORZ.DE GTOS DE EJ. POSTER.AñO 2021</t>
  </si>
  <si>
    <t>0141</t>
  </si>
  <si>
    <t>AUTORZ.DE GTOS DE EJ. POSTER.AñO 2022</t>
  </si>
  <si>
    <t>0142</t>
  </si>
  <si>
    <t>AUTORZ.DE GTOS DE EJ. POSTER.AñO 2023</t>
  </si>
  <si>
    <t>0143</t>
  </si>
  <si>
    <t>AUTORZ.GTOS EJ.POST.AñO 2024 Y POST.</t>
  </si>
  <si>
    <t>015</t>
  </si>
  <si>
    <t>0150</t>
  </si>
  <si>
    <t>GTOS. COMPROM. DE EJ. POSTER.AñO 2021</t>
  </si>
  <si>
    <t>0151</t>
  </si>
  <si>
    <t>GTOS. COMPROM. DE EJ. POSTER.AñO 2022</t>
  </si>
  <si>
    <t>0152</t>
  </si>
  <si>
    <t>GTOS. COMPROM. DE EJ. POSTER.AñO 2023</t>
  </si>
  <si>
    <t>0153</t>
  </si>
  <si>
    <t>GTOS.COMPROM.EJ.POSTER.AñO 2024 Y POST.</t>
  </si>
  <si>
    <t>016</t>
  </si>
  <si>
    <t>0160</t>
  </si>
  <si>
    <t>ING. COMPROM.EJERC.POST.AñO 2021</t>
  </si>
  <si>
    <t>0161</t>
  </si>
  <si>
    <t>ING. COMPROM.EJERC.POST.AñO 2022</t>
  </si>
  <si>
    <t>0162</t>
  </si>
  <si>
    <t>ING. COMPROM.EJERC.POST.AñO 2023</t>
  </si>
  <si>
    <t>0163</t>
  </si>
  <si>
    <t>ING.COMPROM.EJ.POST.AñO 2024 Y POST.</t>
  </si>
  <si>
    <t>017</t>
  </si>
  <si>
    <t>0170</t>
  </si>
  <si>
    <t>COMPROM. DE ING.EJERC.POST.AñO 2021</t>
  </si>
  <si>
    <t>0171</t>
  </si>
  <si>
    <t>COMPROM. DE ING.EJERC.POST.AñO 2022</t>
  </si>
  <si>
    <t>0172</t>
  </si>
  <si>
    <t>COMPROM. DE ING.EJERC.POST.AñO 2023</t>
  </si>
  <si>
    <t>0173</t>
  </si>
  <si>
    <t>COMPROM.ING.EJ.POST.AñO 2024 Y POST.</t>
  </si>
  <si>
    <t>02</t>
  </si>
  <si>
    <t>020</t>
  </si>
  <si>
    <t>0200</t>
  </si>
  <si>
    <t>DEVOL.SOLICITADAS PENDIENTES COMPROBAC.</t>
  </si>
  <si>
    <t>0201</t>
  </si>
  <si>
    <t>OTRAS DEVOL.PENDIENTES COMPROBACION</t>
  </si>
  <si>
    <t>021</t>
  </si>
  <si>
    <t>0210</t>
  </si>
  <si>
    <t>SOLICITANTES DE DEVOLUCIONES</t>
  </si>
  <si>
    <t>0211</t>
  </si>
  <si>
    <t>SOLICITANTES DE OTRAS DEVOLUCIONES</t>
  </si>
  <si>
    <t>03</t>
  </si>
  <si>
    <t>030</t>
  </si>
  <si>
    <t>0300</t>
  </si>
  <si>
    <t>REMANENTE DE TESORERIA DISPONIBLE</t>
  </si>
  <si>
    <t>031</t>
  </si>
  <si>
    <t>0310</t>
  </si>
  <si>
    <t>REMANENTE DE TESORERIA DISPUESTO</t>
  </si>
  <si>
    <t>035</t>
  </si>
  <si>
    <t>0350</t>
  </si>
  <si>
    <t>REMANENTE DE TESORERIA</t>
  </si>
  <si>
    <t>04</t>
  </si>
  <si>
    <t>040</t>
  </si>
  <si>
    <t>0400</t>
  </si>
  <si>
    <t>040000</t>
  </si>
  <si>
    <t>CREDITO DISPONIBLE.BBVA 0101500882</t>
  </si>
  <si>
    <t>040002</t>
  </si>
  <si>
    <t>CREDITO DISPONIBLE.B.SABADELL 7202309167</t>
  </si>
  <si>
    <t>040003</t>
  </si>
  <si>
    <t>CREDITO DISPONIBLE.KUTXABANK 3910394085</t>
  </si>
  <si>
    <t>040004</t>
  </si>
  <si>
    <t>CREDITO DISPONIBLE.C.LABORAL 4504102112</t>
  </si>
  <si>
    <t>040005</t>
  </si>
  <si>
    <t>CREDITO DISPONIBLE.BBVA 0101500905</t>
  </si>
  <si>
    <t>040017</t>
  </si>
  <si>
    <t>CREDITO DISPONIBLE.KUTXABANK 3910367821</t>
  </si>
  <si>
    <t>041</t>
  </si>
  <si>
    <t>0410</t>
  </si>
  <si>
    <t>041000</t>
  </si>
  <si>
    <t>CREDITO DISPUESTO.BBVA 0101500882</t>
  </si>
  <si>
    <t>041002</t>
  </si>
  <si>
    <t>CREDITO DISPUESTO.B.SABADELL 7202309167</t>
  </si>
  <si>
    <t>041003</t>
  </si>
  <si>
    <t>CREDITO DISPUESTO.KUTXABANK 3910394085</t>
  </si>
  <si>
    <t>041004</t>
  </si>
  <si>
    <t>CREDITO DISPUESTO.C.LABORAL 4504102112</t>
  </si>
  <si>
    <t>041005</t>
  </si>
  <si>
    <t>CREDITO DISPUESTO.BBVA 0101500905</t>
  </si>
  <si>
    <t>041017</t>
  </si>
  <si>
    <t>CREDITO DISPUESTO.KUTXABANK 3910367821</t>
  </si>
  <si>
    <t>042</t>
  </si>
  <si>
    <t>0420</t>
  </si>
  <si>
    <t>CREDITO DISPONIBLE C/P</t>
  </si>
  <si>
    <t>043</t>
  </si>
  <si>
    <t>0430</t>
  </si>
  <si>
    <t>CREDITO DISPUESTO C/P</t>
  </si>
  <si>
    <t>045</t>
  </si>
  <si>
    <t>0450</t>
  </si>
  <si>
    <t>045000</t>
  </si>
  <si>
    <t>POLIZA CTA.CTO.BBVA 0101500882</t>
  </si>
  <si>
    <t>045002</t>
  </si>
  <si>
    <t>POLIZA CTA.CTO.B.SABADELL 7202309167</t>
  </si>
  <si>
    <t>045003</t>
  </si>
  <si>
    <t>POLIZA CTA.CTO. KUTXABANK 3910394085</t>
  </si>
  <si>
    <t>045004</t>
  </si>
  <si>
    <t>POLIZA CUENTA CREDITO.C.LAB.4504102112</t>
  </si>
  <si>
    <t>045005</t>
  </si>
  <si>
    <t>POLIZA CTA.CTO.BBVA 0101500905</t>
  </si>
  <si>
    <t>045017</t>
  </si>
  <si>
    <t>POLIZA CTA.CTO.KUTXABANK 3910367821</t>
  </si>
  <si>
    <t>046</t>
  </si>
  <si>
    <t>0460</t>
  </si>
  <si>
    <t>POLIZA CUENTA DE CREDITO C/P</t>
  </si>
  <si>
    <t>05</t>
  </si>
  <si>
    <t>052</t>
  </si>
  <si>
    <t>0520</t>
  </si>
  <si>
    <t>AVALES RECIBIDOS</t>
  </si>
  <si>
    <t>053</t>
  </si>
  <si>
    <t>0530</t>
  </si>
  <si>
    <t>GARANT. OTORGADAS MATERIAL. EN VALORES</t>
  </si>
  <si>
    <t>054</t>
  </si>
  <si>
    <t>0540</t>
  </si>
  <si>
    <t>AVALADOS</t>
  </si>
  <si>
    <t>057</t>
  </si>
  <si>
    <t>0570</t>
  </si>
  <si>
    <t>AVALISTAS</t>
  </si>
  <si>
    <t>058</t>
  </si>
  <si>
    <t>0580</t>
  </si>
  <si>
    <t>VALORES ENTREGADOS EN GARANTIA</t>
  </si>
  <si>
    <t>059</t>
  </si>
  <si>
    <t>0590</t>
  </si>
  <si>
    <t>AVALES ENTREGADOS</t>
  </si>
  <si>
    <t>06</t>
  </si>
  <si>
    <t>060</t>
  </si>
  <si>
    <t>0600</t>
  </si>
  <si>
    <t>060003</t>
  </si>
  <si>
    <t>VALORES. GARANTIAS POR OBRAS</t>
  </si>
  <si>
    <t>060007</t>
  </si>
  <si>
    <t>VALORES GARANTIA PAGO DEUDAS TRIBUTARIAS</t>
  </si>
  <si>
    <t>060008</t>
  </si>
  <si>
    <t>VALORES GARANTIA RECLAMACION SANCIONES</t>
  </si>
  <si>
    <t>060009</t>
  </si>
  <si>
    <t>VALORES GARANTIA RECLAMACIONES TEAF</t>
  </si>
  <si>
    <t>060012</t>
  </si>
  <si>
    <t>VALORES GARANTIA IMPUESTOS ESPECIALES</t>
  </si>
  <si>
    <t>060014</t>
  </si>
  <si>
    <t>VALORES GARANTIA ENAJENACION BIENES</t>
  </si>
  <si>
    <t>060015</t>
  </si>
  <si>
    <t>VAL.GTIA.DEF.GOBERNANZA</t>
  </si>
  <si>
    <t>060016</t>
  </si>
  <si>
    <t>VAL.GTIA.DEF.PROM.ECONOMICA</t>
  </si>
  <si>
    <t>060017</t>
  </si>
  <si>
    <t>VAL.GTIA.DEF.INF.VIARIAS-SEC.TECNICA</t>
  </si>
  <si>
    <t>060018</t>
  </si>
  <si>
    <t>VAL.GTIA.DEF.INF.VIARIAS-EXPLOTACION</t>
  </si>
  <si>
    <t>060019</t>
  </si>
  <si>
    <t>VAL.GTIA.DEF.TRANSPORTES</t>
  </si>
  <si>
    <t>060020</t>
  </si>
  <si>
    <t>VAL.GTIA.DEF.HAC.Y FINANZAS. S.TECNICA</t>
  </si>
  <si>
    <t>060021</t>
  </si>
  <si>
    <t>VAL.GTIA.DEF.GABINETE DIPUTADO GENERAL</t>
  </si>
  <si>
    <t>060022</t>
  </si>
  <si>
    <t>VAL.GTIA.DEF.OBRAS HIDRAULICAS</t>
  </si>
  <si>
    <t>060023</t>
  </si>
  <si>
    <t>VAL.GTIA.DEF.M.AMB.ORD.TERR. S.TECNICA</t>
  </si>
  <si>
    <t>060024</t>
  </si>
  <si>
    <t>VAL.GTIA.DEF.DEPORTES</t>
  </si>
  <si>
    <t>060025</t>
  </si>
  <si>
    <t>VAL.GTIA.DEF.CULTURA</t>
  </si>
  <si>
    <t>060026</t>
  </si>
  <si>
    <t>VAL.GTIA.DEF.AGRICULTURA Y D.RURAL</t>
  </si>
  <si>
    <t>060027</t>
  </si>
  <si>
    <t>VAL.GTIA.DEF.MONTES</t>
  </si>
  <si>
    <t>060028</t>
  </si>
  <si>
    <t>VAL.GTIA.DEF.MEDIO AMBIENTE</t>
  </si>
  <si>
    <t>060029</t>
  </si>
  <si>
    <t>VAL.GTIA.DEF.POLITICA SOCIAL</t>
  </si>
  <si>
    <t>060030</t>
  </si>
  <si>
    <t>VAL.GTIA.DEF.JUVENTUD</t>
  </si>
  <si>
    <t>060031</t>
  </si>
  <si>
    <t>VAL.GTIA.DEF.COOPERACION</t>
  </si>
  <si>
    <t>060032</t>
  </si>
  <si>
    <t>VAL.GTIA.DEFINIT.EUSKERA</t>
  </si>
  <si>
    <t>060034</t>
  </si>
  <si>
    <t>VAL.GTIA.DEFINIT.EQ.TERRITORIAL</t>
  </si>
  <si>
    <t>060037</t>
  </si>
  <si>
    <t>VAL.GTIA.PROV.INF.VIARIAS-SEC.TECNICA</t>
  </si>
  <si>
    <t>060041</t>
  </si>
  <si>
    <t>VAL.GTIA.DEF.TURISMO</t>
  </si>
  <si>
    <t>060042</t>
  </si>
  <si>
    <t>VAL.GTIA.PROV.OBRAS HIDRAULICAS</t>
  </si>
  <si>
    <t>060043</t>
  </si>
  <si>
    <t>VAL.GTIA.PROV.M.AMB.ORD.TERRITORIO</t>
  </si>
  <si>
    <t>060044</t>
  </si>
  <si>
    <t>VAL.GTIA.PRO.DEPORTES</t>
  </si>
  <si>
    <t>060045</t>
  </si>
  <si>
    <t>VAL.GTIA.PROV.CULTURA</t>
  </si>
  <si>
    <t>060047</t>
  </si>
  <si>
    <t>VAL.GTIA.PROV.MONTES</t>
  </si>
  <si>
    <t>060048</t>
  </si>
  <si>
    <t>VALORES GARANTIA. BIDEGI</t>
  </si>
  <si>
    <t>060049</t>
  </si>
  <si>
    <t>VALORES GARANTIA DEVOLUCIONES IVA</t>
  </si>
  <si>
    <t>060051</t>
  </si>
  <si>
    <t>VALOR.GTIA.PROV.POLITICA SOCIAL-S.T.</t>
  </si>
  <si>
    <t>060052</t>
  </si>
  <si>
    <t>VALORES EN EJECUCION. SERV. FINANZAS</t>
  </si>
  <si>
    <t>060053</t>
  </si>
  <si>
    <t>VAL.GTIA.DEF.PROY.ESTRATEGICOS</t>
  </si>
  <si>
    <t>062</t>
  </si>
  <si>
    <t>0620</t>
  </si>
  <si>
    <t>DTOS. OFREC. EN GTIA.DE APLZ.Y FRACCIONA</t>
  </si>
  <si>
    <t>065</t>
  </si>
  <si>
    <t>0650</t>
  </si>
  <si>
    <t>065003</t>
  </si>
  <si>
    <t>DEPOSITANTES.VALORES EN GTIA. POR OBRAS</t>
  </si>
  <si>
    <t>065007</t>
  </si>
  <si>
    <t>DEPOST.VAL.GTIA. PAGO DEUDAS TRIBUTARIAS</t>
  </si>
  <si>
    <t>065008</t>
  </si>
  <si>
    <t>DEPOST.VAL.RECLAMACION SANCIONES</t>
  </si>
  <si>
    <t>065009</t>
  </si>
  <si>
    <t>DEPOST.VAL.RECLAMACIONES T.E.A.F.</t>
  </si>
  <si>
    <t>065012</t>
  </si>
  <si>
    <t>DEP.VALORES GTIA. IMPUESTOS ESPECIALES</t>
  </si>
  <si>
    <t>065014</t>
  </si>
  <si>
    <t>DEP.VALORES GARANT.ENAJENACION BIENES</t>
  </si>
  <si>
    <t>065015</t>
  </si>
  <si>
    <t>DEP.VAL.GTIA.DEF.GOBERNANZA</t>
  </si>
  <si>
    <t>065016</t>
  </si>
  <si>
    <t>DEP.VAL.GTIA.DEF.PROM.ECONOMICA</t>
  </si>
  <si>
    <t>065017</t>
  </si>
  <si>
    <t>DEP.VAL.GTIA.DEF.INF.VIARIAS-SEC.TECNIC</t>
  </si>
  <si>
    <t>065018</t>
  </si>
  <si>
    <t>DEP.VAL.GTIA.DEF.INFR.VIARIAS-EXPLOTAC.</t>
  </si>
  <si>
    <t>065019</t>
  </si>
  <si>
    <t>DEP.VAL.GTIA.DEF.TRANSPORTES</t>
  </si>
  <si>
    <t>065020</t>
  </si>
  <si>
    <t>DEP.VAL.GTIA.DEF.HACIENDA Y FIN.S.TECNIC</t>
  </si>
  <si>
    <t>065021</t>
  </si>
  <si>
    <t>DEP.VAL.GTIA.DEF.GABINETE DIP.GENERAL</t>
  </si>
  <si>
    <t>065022</t>
  </si>
  <si>
    <t>DEP.VAL.GTIA.DEF.OBRAS HIDRAULICAS</t>
  </si>
  <si>
    <t>065023</t>
  </si>
  <si>
    <t>DEP.VAL.GTIA.DEF.ORDENACION TERRITORIO</t>
  </si>
  <si>
    <t>065024</t>
  </si>
  <si>
    <t>DEP.VAL.GTIA.DEF.DEPORTES</t>
  </si>
  <si>
    <t>065025</t>
  </si>
  <si>
    <t>DEP.VAL.GTIA.DEFINITIVA.CULTURA</t>
  </si>
  <si>
    <t>065026</t>
  </si>
  <si>
    <t>DEP.VAL.GTIA.DEF.AGRICULTURA Y DES.RURAL</t>
  </si>
  <si>
    <t>065027</t>
  </si>
  <si>
    <t>DEP.VAL.GTIA.DEF.MONTES</t>
  </si>
  <si>
    <t>065028</t>
  </si>
  <si>
    <t>DEP.VAL.GTIA.DEF.MEDIO AMBIENTE</t>
  </si>
  <si>
    <t>065029</t>
  </si>
  <si>
    <t>DEP.VAL.GTIA.DEF.POLITICA SOCIAL-S.T.</t>
  </si>
  <si>
    <t>065030</t>
  </si>
  <si>
    <t>DEP.VAL.GTIA.DEF.JUVENTUD</t>
  </si>
  <si>
    <t>065031</t>
  </si>
  <si>
    <t>DEP.VAL.GTIA.DEF.COOPERACION</t>
  </si>
  <si>
    <t>065032</t>
  </si>
  <si>
    <t>DEP.VAL.GTIA.DEF.EUSKERA</t>
  </si>
  <si>
    <t>065034</t>
  </si>
  <si>
    <t>DEP.VAL.GTIA.DEF.EQ.TERRITORIAL</t>
  </si>
  <si>
    <t>065037</t>
  </si>
  <si>
    <t>DEP.VAL.GTIA.PROV.INF.VIARIAS</t>
  </si>
  <si>
    <t>065041</t>
  </si>
  <si>
    <t>DEP.VAL.GTIA.DEFINITIVA.TURISMO</t>
  </si>
  <si>
    <t>065042</t>
  </si>
  <si>
    <t>DEP.VAL.GTIA.PROV.OBRAS HIDRAULICAS</t>
  </si>
  <si>
    <t>065043</t>
  </si>
  <si>
    <t>DEP.VAL.GTIA.PROV.MOVIL.ORDEN.TERRITORIO</t>
  </si>
  <si>
    <t>065044</t>
  </si>
  <si>
    <t>DEP.VAL.GTIA.PRO.DEPORTES</t>
  </si>
  <si>
    <t>065045</t>
  </si>
  <si>
    <t>DEP.VAL.GTIA.PROVISIONAL.CULTURA</t>
  </si>
  <si>
    <t>065047</t>
  </si>
  <si>
    <t>DEP.VAL.GTIA.PROV.MONTES</t>
  </si>
  <si>
    <t>065048</t>
  </si>
  <si>
    <t>DEPOSITANTES DOC.EN GARANTIA. BIDEGI</t>
  </si>
  <si>
    <t>065049</t>
  </si>
  <si>
    <t>DEPOSTTES DOC.EN GARANTIA DEV.IVA</t>
  </si>
  <si>
    <t>065051</t>
  </si>
  <si>
    <t>DEP.VAL.GTIA.PROV.POLITICAS SOCIALES</t>
  </si>
  <si>
    <t>065052</t>
  </si>
  <si>
    <t>DEPOSITANTES DE VALORES EN EJECUCION</t>
  </si>
  <si>
    <t>065053</t>
  </si>
  <si>
    <t>DEP.VAL.GTIA.DEF.PROYECTOS ESTRATEGICOS</t>
  </si>
  <si>
    <t>067</t>
  </si>
  <si>
    <t>0670</t>
  </si>
  <si>
    <t>DEPST.DE DOC. EN GTIA. DE APLZS.Y FRACCI</t>
  </si>
  <si>
    <t>1</t>
  </si>
  <si>
    <t>10</t>
  </si>
  <si>
    <t>100</t>
  </si>
  <si>
    <t>1000</t>
  </si>
  <si>
    <t>APORTACION PATRIMONIAL DINERARIA</t>
  </si>
  <si>
    <t>12</t>
  </si>
  <si>
    <t>120</t>
  </si>
  <si>
    <t>1200</t>
  </si>
  <si>
    <t>120000</t>
  </si>
  <si>
    <t>RESULTADOS AñO 89 REMANENTE TESORERIA</t>
  </si>
  <si>
    <t>120001</t>
  </si>
  <si>
    <t>RESULTADOS AñO 1990</t>
  </si>
  <si>
    <t>120002</t>
  </si>
  <si>
    <t>RESULTADOS AñO 1991</t>
  </si>
  <si>
    <t>120003</t>
  </si>
  <si>
    <t>RESULTADOS AñO 1992</t>
  </si>
  <si>
    <t>120004</t>
  </si>
  <si>
    <t>PATRIMONIO. SUBVENCIONES DE CAPITAL</t>
  </si>
  <si>
    <t>120005</t>
  </si>
  <si>
    <t>RESULTADOS AñO 1993</t>
  </si>
  <si>
    <t>120006</t>
  </si>
  <si>
    <t>RESULTADOS AñO 1994</t>
  </si>
  <si>
    <t>120007</t>
  </si>
  <si>
    <t>RESULTADOS AñO 1995</t>
  </si>
  <si>
    <t>120008</t>
  </si>
  <si>
    <t>RESULTADOS AñO 1996</t>
  </si>
  <si>
    <t>120009</t>
  </si>
  <si>
    <t>RESULTADOS AñO 1997</t>
  </si>
  <si>
    <t>120010</t>
  </si>
  <si>
    <t>RESULTADOS AñO 1998</t>
  </si>
  <si>
    <t>120011</t>
  </si>
  <si>
    <t>RESULTADOS AñO 1999</t>
  </si>
  <si>
    <t>120012</t>
  </si>
  <si>
    <t>RESULTADOS AñO 2000</t>
  </si>
  <si>
    <t>120013</t>
  </si>
  <si>
    <t>RESULTADOS AñO 2001</t>
  </si>
  <si>
    <t>120014</t>
  </si>
  <si>
    <t>RESULTADOS AñO 2002</t>
  </si>
  <si>
    <t>120015</t>
  </si>
  <si>
    <t>RESULTADOS AñO 2003</t>
  </si>
  <si>
    <t>120016</t>
  </si>
  <si>
    <t>RESULTADOS AñO 2004</t>
  </si>
  <si>
    <t>120017</t>
  </si>
  <si>
    <t>RESULTADOS AñO 2005</t>
  </si>
  <si>
    <t>120018</t>
  </si>
  <si>
    <t>A8 RESULTADOS RECEPCION</t>
  </si>
  <si>
    <t>120019</t>
  </si>
  <si>
    <t>RESULTADOS AñO 2006</t>
  </si>
  <si>
    <t>120020</t>
  </si>
  <si>
    <t>RESULTADOS AñO 2007</t>
  </si>
  <si>
    <t>120021</t>
  </si>
  <si>
    <t>RESULTADOS AñO 2008</t>
  </si>
  <si>
    <t>120022</t>
  </si>
  <si>
    <t>RESULTADOS AñO 2009</t>
  </si>
  <si>
    <t>120023</t>
  </si>
  <si>
    <t>RESULTADOS AñO 2010</t>
  </si>
  <si>
    <t>120024</t>
  </si>
  <si>
    <t>RESULTADOS EJ.ANTERIORES-NUEVO PLAN</t>
  </si>
  <si>
    <t>120025</t>
  </si>
  <si>
    <t>RESULTADOS AñO 2011</t>
  </si>
  <si>
    <t>120026</t>
  </si>
  <si>
    <t>RESULTADOS AñO 2012</t>
  </si>
  <si>
    <t>120027</t>
  </si>
  <si>
    <t>RESULTADOS NEGATIVOS ABSORC.LURRALDEBUS</t>
  </si>
  <si>
    <t>120028</t>
  </si>
  <si>
    <t>RESULTADOS AñO 2013</t>
  </si>
  <si>
    <t>120029</t>
  </si>
  <si>
    <t>RESULTADOS AñO 2014</t>
  </si>
  <si>
    <t>120030</t>
  </si>
  <si>
    <t>RESULTADOS AñO 2015</t>
  </si>
  <si>
    <t>120031</t>
  </si>
  <si>
    <t>RESULTADOS AñO 2016</t>
  </si>
  <si>
    <t>120032</t>
  </si>
  <si>
    <t>RESULTADOS AñO 2017</t>
  </si>
  <si>
    <t>120033</t>
  </si>
  <si>
    <t>RESULTADOS AñO 2018</t>
  </si>
  <si>
    <t>129</t>
  </si>
  <si>
    <t>1290</t>
  </si>
  <si>
    <t>RESULTADOS DEL EJERCICIO</t>
  </si>
  <si>
    <t>13</t>
  </si>
  <si>
    <t>130</t>
  </si>
  <si>
    <t>1300</t>
  </si>
  <si>
    <t>SUBV.FINANC.INMOV.FINANC.Y ACT.EST.VENTA</t>
  </si>
  <si>
    <t>131</t>
  </si>
  <si>
    <t>1310</t>
  </si>
  <si>
    <t>SUBVE.FINANC.ACTIVOS CORRIENTES Y GASTOS</t>
  </si>
  <si>
    <t>132</t>
  </si>
  <si>
    <t>1320</t>
  </si>
  <si>
    <t>SUBV.FINANCIACION OPERAC.FINANCIERAS</t>
  </si>
  <si>
    <t>133</t>
  </si>
  <si>
    <t>1330</t>
  </si>
  <si>
    <t>AJUSTES VALOR.ACTIVOS FINANC.DISP.VENTA</t>
  </si>
  <si>
    <t>134</t>
  </si>
  <si>
    <t>1340</t>
  </si>
  <si>
    <t>AJUSTES VALORACION INSTR.COBERTURA</t>
  </si>
  <si>
    <t>136</t>
  </si>
  <si>
    <t>1360</t>
  </si>
  <si>
    <t>AJUSTES VALOR.INMOVIL.NO FINANCIERO</t>
  </si>
  <si>
    <t>14</t>
  </si>
  <si>
    <t>149</t>
  </si>
  <si>
    <t>1490</t>
  </si>
  <si>
    <t>PROVISION COMPROMISOS INSTITUCIONALES</t>
  </si>
  <si>
    <t>1491</t>
  </si>
  <si>
    <t>PROV.CC.II. RECUPER.AYUDAS ESTADO</t>
  </si>
  <si>
    <t>17</t>
  </si>
  <si>
    <t>170</t>
  </si>
  <si>
    <t>1700</t>
  </si>
  <si>
    <t>170001</t>
  </si>
  <si>
    <t>PRESTAMOS L/P. KUTXABANK 8526661555</t>
  </si>
  <si>
    <t>170004</t>
  </si>
  <si>
    <t>PRESTAMOS L/P. SABADELL 807571653388</t>
  </si>
  <si>
    <t>170005</t>
  </si>
  <si>
    <t>PRESTAMOS L/P. TRIODOS BANK 3000080077</t>
  </si>
  <si>
    <t>170009</t>
  </si>
  <si>
    <t>PRESTAMOS L/P. BANKINTER 9433510003722</t>
  </si>
  <si>
    <t>170010</t>
  </si>
  <si>
    <t>PRESTAMOS L/P. BANKIA 18000000402849</t>
  </si>
  <si>
    <t>170014</t>
  </si>
  <si>
    <t>PRESTAMOS L/P. DEUTSCHE PFANDBRIEFBANK</t>
  </si>
  <si>
    <t>170015</t>
  </si>
  <si>
    <t>PRESTAMOS L/P. KUTXABANK 8525142327</t>
  </si>
  <si>
    <t>170020</t>
  </si>
  <si>
    <t>PRESTAMOS L/P. BBVA 0830000037</t>
  </si>
  <si>
    <t>170021</t>
  </si>
  <si>
    <t>PRESTAMOS L/P. BBVA 1600015775</t>
  </si>
  <si>
    <t>170022</t>
  </si>
  <si>
    <t>PRESTAMOS L/P. B.SABADELL 807533780413</t>
  </si>
  <si>
    <t>170023</t>
  </si>
  <si>
    <t>PRESTAMOS L/P. KUTXABANK 8525824175</t>
  </si>
  <si>
    <t>1701</t>
  </si>
  <si>
    <t>170101</t>
  </si>
  <si>
    <t>PRESTAMOS L/P. B.E.I. 2007</t>
  </si>
  <si>
    <t>1702</t>
  </si>
  <si>
    <t>170200</t>
  </si>
  <si>
    <t>PTMOS.L/P C/CTO. BBVA 0101500882</t>
  </si>
  <si>
    <t>170202</t>
  </si>
  <si>
    <t>PTMOS.L/P C/CTO.B.SABAD.7202309167</t>
  </si>
  <si>
    <t>170203</t>
  </si>
  <si>
    <t>PTMOS.L/P C/CTO. KUTXABANK 3910394085</t>
  </si>
  <si>
    <t>170204</t>
  </si>
  <si>
    <t>PTMOS.L/P C/CTO.C.LABORAL 4504102112</t>
  </si>
  <si>
    <t>170205</t>
  </si>
  <si>
    <t>PTMOS.L/P C/CTO. BBVA 0101500905</t>
  </si>
  <si>
    <t>170217</t>
  </si>
  <si>
    <t>PTMOS.L/P C/CTO.KUTXABANK 3910367821</t>
  </si>
  <si>
    <t>1703</t>
  </si>
  <si>
    <t>170315</t>
  </si>
  <si>
    <t>PREST.L/P.KUTXABANK 8525142327.NO PRESU.</t>
  </si>
  <si>
    <t>171</t>
  </si>
  <si>
    <t>1710</t>
  </si>
  <si>
    <t>PTMOS.L/P GOBIERNO VASCO-ACDO.INT.2013</t>
  </si>
  <si>
    <t>173</t>
  </si>
  <si>
    <t>1730</t>
  </si>
  <si>
    <t>173004</t>
  </si>
  <si>
    <t>ACREEDORES INMOV.L/P. TXARA II</t>
  </si>
  <si>
    <t>176</t>
  </si>
  <si>
    <t>1760</t>
  </si>
  <si>
    <t>PASIVOS DER.FIN.L/P DESIG.INSTR.COB.</t>
  </si>
  <si>
    <t>18</t>
  </si>
  <si>
    <t>180</t>
  </si>
  <si>
    <t>1800</t>
  </si>
  <si>
    <t>FIANZAS RECIBIDAS A LARGO PLAZO</t>
  </si>
  <si>
    <t>185</t>
  </si>
  <si>
    <t>1850</t>
  </si>
  <si>
    <t>DEPOSITOS RECIBIDOS A LARGO PLAZO</t>
  </si>
  <si>
    <t>2</t>
  </si>
  <si>
    <t>20</t>
  </si>
  <si>
    <t>200</t>
  </si>
  <si>
    <t>2000</t>
  </si>
  <si>
    <t>INVERSIÓN EN INVESTIGACIÓN</t>
  </si>
  <si>
    <t>203</t>
  </si>
  <si>
    <t>2030</t>
  </si>
  <si>
    <t>PROPIEDAD INDUSTRIAL E INTELECTUAL</t>
  </si>
  <si>
    <t>206</t>
  </si>
  <si>
    <t>2060</t>
  </si>
  <si>
    <t>APLICACIONES INFORMATICAS</t>
  </si>
  <si>
    <t>2061</t>
  </si>
  <si>
    <t>SOFTWARE-HARDWARE LURRALDEBUS</t>
  </si>
  <si>
    <t>208</t>
  </si>
  <si>
    <t>2080</t>
  </si>
  <si>
    <t>ANTICIPOS INMOVILIZACIONES INTANGIBLES</t>
  </si>
  <si>
    <t>209</t>
  </si>
  <si>
    <t>2090</t>
  </si>
  <si>
    <t>OTRO IMOVIL.INTANGIBLE (CONC.ADMINISTR.)</t>
  </si>
  <si>
    <t>2091</t>
  </si>
  <si>
    <t>OTRO INMOV.INTAN.(CESION USO RECIB.)</t>
  </si>
  <si>
    <t>21</t>
  </si>
  <si>
    <t>210</t>
  </si>
  <si>
    <t>2100</t>
  </si>
  <si>
    <t>210000</t>
  </si>
  <si>
    <t>SOLARES SIN EDIFICAR</t>
  </si>
  <si>
    <t>210001</t>
  </si>
  <si>
    <t>SOLARES EDIFICADOS</t>
  </si>
  <si>
    <t>210002</t>
  </si>
  <si>
    <t>SOLARES EDIF.ENTREG.EN CESION DE USO</t>
  </si>
  <si>
    <t>2101</t>
  </si>
  <si>
    <t>210101</t>
  </si>
  <si>
    <t>FINCAS RUSTICAS EDIFICADAS</t>
  </si>
  <si>
    <t>2102</t>
  </si>
  <si>
    <t>PARCELAS Y TERRENOS</t>
  </si>
  <si>
    <t>2103</t>
  </si>
  <si>
    <t>TERRENOS Y BIENES NATURALES-INFRAESTRUCT</t>
  </si>
  <si>
    <t>2108</t>
  </si>
  <si>
    <t>MEJORAS EN MONTES</t>
  </si>
  <si>
    <t>2109</t>
  </si>
  <si>
    <t>OTROS BIENES NATURALES (MONTES)</t>
  </si>
  <si>
    <t>211</t>
  </si>
  <si>
    <t>2110</t>
  </si>
  <si>
    <t>211000</t>
  </si>
  <si>
    <t>EDIF.Y OTRAS CONSTRUC.:INDUSTRIALES</t>
  </si>
  <si>
    <t>211001</t>
  </si>
  <si>
    <t>EDIF.Y OTRAS CONSTR.: ADMINISTRATIVOS</t>
  </si>
  <si>
    <t>211002</t>
  </si>
  <si>
    <t>EDIF.Y OTRAS CONSTR.:COMERC.Y SERVICIOS</t>
  </si>
  <si>
    <t>211003</t>
  </si>
  <si>
    <t>EDIF.Y OTRAS CONSTRUCCIONES:DEPORTIVOS</t>
  </si>
  <si>
    <t>211004</t>
  </si>
  <si>
    <t>EDIF.Y OTRAS CONSTR.:AGRICOLAS Y GANADER</t>
  </si>
  <si>
    <t>211005</t>
  </si>
  <si>
    <t>EDIF.Y OTRAS CONSTR.:EDUCATIVO-CULTURARL</t>
  </si>
  <si>
    <t>211006</t>
  </si>
  <si>
    <t>EDIF.Y OTRAS CONSTR.:ASISTENCIAL Y SANIT</t>
  </si>
  <si>
    <t>211007</t>
  </si>
  <si>
    <t>EDIF.Y OTRAS CONSTRUCCIONES: VIVIENDAS</t>
  </si>
  <si>
    <t>211008</t>
  </si>
  <si>
    <t>EDIF.Y OTRAS CONSTRUCCIONES: HISTORICOS</t>
  </si>
  <si>
    <t>211009</t>
  </si>
  <si>
    <t>OTRAS CONSTRUCCIONES</t>
  </si>
  <si>
    <t>211011</t>
  </si>
  <si>
    <t>EDIF.Y OTRAS CONS.RECIBIDAS EN CESION</t>
  </si>
  <si>
    <t>211012</t>
  </si>
  <si>
    <t>INMUEBLES ADJUDICADOS EN PAGO DE DEUDAS</t>
  </si>
  <si>
    <t>211013</t>
  </si>
  <si>
    <t>EDIF.Y OTRAS CONS.ENTREGADOS EN CESION</t>
  </si>
  <si>
    <t>212</t>
  </si>
  <si>
    <t>2120</t>
  </si>
  <si>
    <t>212000</t>
  </si>
  <si>
    <t>INFRESTRUCTURAS-NUEVO PLAN CUENTAS 2011</t>
  </si>
  <si>
    <t>212001</t>
  </si>
  <si>
    <t>INFRAESTRUCTURAS ADSCRITAS A BIDEGI</t>
  </si>
  <si>
    <t>212002</t>
  </si>
  <si>
    <t>INFRAESTRUCTURAS VIAS CICLISTAS</t>
  </si>
  <si>
    <t>213</t>
  </si>
  <si>
    <t>2130</t>
  </si>
  <si>
    <t>213000</t>
  </si>
  <si>
    <t>BIENES PATRIMONIO HISTORICO. SUELO</t>
  </si>
  <si>
    <t>213001</t>
  </si>
  <si>
    <t>BIENES PATRIMONIO HISTORICO. EDIFICIO</t>
  </si>
  <si>
    <t>2131</t>
  </si>
  <si>
    <t>OBRAS ARTISTICAS Y CULTUR.ADJUD.PAGO DEU</t>
  </si>
  <si>
    <t>214</t>
  </si>
  <si>
    <t>2140</t>
  </si>
  <si>
    <t>MAQUINARIA</t>
  </si>
  <si>
    <t>2141</t>
  </si>
  <si>
    <t>UTILLAJE</t>
  </si>
  <si>
    <t>215</t>
  </si>
  <si>
    <t>2150</t>
  </si>
  <si>
    <t>215000</t>
  </si>
  <si>
    <t>INSTALACIONES TECNICAS. CONSTRUCCIONES</t>
  </si>
  <si>
    <t>215001</t>
  </si>
  <si>
    <t>INSTALACIONES TECNICAS. MEJORA E INCORPO</t>
  </si>
  <si>
    <t>2151</t>
  </si>
  <si>
    <t>215100</t>
  </si>
  <si>
    <t>OTRAS INSTALACIONES</t>
  </si>
  <si>
    <t>215101</t>
  </si>
  <si>
    <t>EQUIPOS Y ELEMENTOS DE SEGURIDAD</t>
  </si>
  <si>
    <t>215102</t>
  </si>
  <si>
    <t>EQ.TRANSM.Y REPROD.IMAGEN Y SONIDO</t>
  </si>
  <si>
    <t>216</t>
  </si>
  <si>
    <t>2160</t>
  </si>
  <si>
    <t>MOBILIARIO</t>
  </si>
  <si>
    <t>217</t>
  </si>
  <si>
    <t>2170</t>
  </si>
  <si>
    <t>EQUIPOS PARA PROCESOS DE INFORMACION</t>
  </si>
  <si>
    <t>218</t>
  </si>
  <si>
    <t>2180</t>
  </si>
  <si>
    <t>AUTOMOVILES-TURISMOS</t>
  </si>
  <si>
    <t>2181</t>
  </si>
  <si>
    <t>VEHICULOS INDUSTRIALES</t>
  </si>
  <si>
    <t>2182</t>
  </si>
  <si>
    <t>OTROS VEHICULOS</t>
  </si>
  <si>
    <t>219</t>
  </si>
  <si>
    <t>2190</t>
  </si>
  <si>
    <t>219000</t>
  </si>
  <si>
    <t>OTRO INMOVILIZADO MATERIAL</t>
  </si>
  <si>
    <t>219001</t>
  </si>
  <si>
    <t>OBRAS ARTISTICAS Y CULTURALES</t>
  </si>
  <si>
    <t>219002</t>
  </si>
  <si>
    <t>INMOV.MATERIAL PENDIENTE CLASI.DEFINITIV</t>
  </si>
  <si>
    <t>219003</t>
  </si>
  <si>
    <t>INMOV.MAT.PTE.CLAS.DEF.CONVEN.BIDEGI</t>
  </si>
  <si>
    <t>22</t>
  </si>
  <si>
    <t>220</t>
  </si>
  <si>
    <t>2200</t>
  </si>
  <si>
    <t>INVERSIONES EN TERRENOS</t>
  </si>
  <si>
    <t>221</t>
  </si>
  <si>
    <t>2210</t>
  </si>
  <si>
    <t>INVERSIONES EN CONSTRUCCIONES</t>
  </si>
  <si>
    <t>23</t>
  </si>
  <si>
    <t>230</t>
  </si>
  <si>
    <t>2300</t>
  </si>
  <si>
    <t>ADAPTAC.TERRENOS Y BIENES NAT.INMOV.MATE</t>
  </si>
  <si>
    <t>2301</t>
  </si>
  <si>
    <t>ADAPTAC.TERRENOS Y B.NATURRALES.INV.INMO</t>
  </si>
  <si>
    <t>231</t>
  </si>
  <si>
    <t>2310</t>
  </si>
  <si>
    <t>CONSTRUCCIONES EN CURSO.INMOVILIZADO MAT</t>
  </si>
  <si>
    <t>2311</t>
  </si>
  <si>
    <t>CONSRUCCIONES EN CURSO.INVERSIONES INMOB</t>
  </si>
  <si>
    <t>232</t>
  </si>
  <si>
    <t>2320</t>
  </si>
  <si>
    <t>INFRAESTRUCTURAS EN CURSO</t>
  </si>
  <si>
    <t>233</t>
  </si>
  <si>
    <t>2330</t>
  </si>
  <si>
    <t>233000</t>
  </si>
  <si>
    <t>BIENES PATRIMONIO HISTÓRICO EN CURSO</t>
  </si>
  <si>
    <t>233001</t>
  </si>
  <si>
    <t>OTROS BIENES PATRIM.HIST.(MONUMENTOS)</t>
  </si>
  <si>
    <t>238</t>
  </si>
  <si>
    <t>2380</t>
  </si>
  <si>
    <t>OTRO INMOVILIZADO MATERIAL EN CURSO</t>
  </si>
  <si>
    <t>239</t>
  </si>
  <si>
    <t>2390</t>
  </si>
  <si>
    <t>ANTICIPOS INMOV MAT ETORLUR</t>
  </si>
  <si>
    <t>2391</t>
  </si>
  <si>
    <t>ANTICIPOS INVERSIONES INMOBILIARIAS</t>
  </si>
  <si>
    <t>24</t>
  </si>
  <si>
    <t>240</t>
  </si>
  <si>
    <t>2400</t>
  </si>
  <si>
    <t>240000</t>
  </si>
  <si>
    <t>PARTI.L/P ENT.GRUPO (SUELO ADSCRITO)</t>
  </si>
  <si>
    <t>240001</t>
  </si>
  <si>
    <t>PARTI.L/P ENT.GRUPO (EDIFICIO ADSCRITO)</t>
  </si>
  <si>
    <t>2401</t>
  </si>
  <si>
    <t>PARTICIPACIONES L/P SOCIEDADES PUBLICAS</t>
  </si>
  <si>
    <t>2402</t>
  </si>
  <si>
    <t>PARTICIPACIONES L/P EN ENTES PUBLICOS</t>
  </si>
  <si>
    <t>2403</t>
  </si>
  <si>
    <t>PARTICIPACIONES L/P OTRAS ENTIDADES</t>
  </si>
  <si>
    <t>25</t>
  </si>
  <si>
    <t>251</t>
  </si>
  <si>
    <t>2510</t>
  </si>
  <si>
    <t>VALORES REPRESENTATIVOS DEUDAS L/P</t>
  </si>
  <si>
    <t>252</t>
  </si>
  <si>
    <t>2520</t>
  </si>
  <si>
    <t>252001</t>
  </si>
  <si>
    <t>CREDITOS Y PRESTAMOS L/P. AL EXTERIOR</t>
  </si>
  <si>
    <t>252002</t>
  </si>
  <si>
    <t>CREDITOS Y PRESTAMOS L/P. AL ESTADO</t>
  </si>
  <si>
    <t>252003</t>
  </si>
  <si>
    <t>CREDITOS Y PRESTAMOS L/P. A LA CAPV</t>
  </si>
  <si>
    <t>252004</t>
  </si>
  <si>
    <t>CREDITOS Y PRESTAMOS L/P. AL THG</t>
  </si>
  <si>
    <t>252006</t>
  </si>
  <si>
    <t>CREDITOS Y PRESTAMOS L/P. A FAMILIAS</t>
  </si>
  <si>
    <t>252009</t>
  </si>
  <si>
    <t>CREDITOS Y PRESTAMOS L/P. A OTROS</t>
  </si>
  <si>
    <t>2521</t>
  </si>
  <si>
    <t>252100</t>
  </si>
  <si>
    <t>DEUDORES PRESUP. L/P POR APLAZAMIENTO</t>
  </si>
  <si>
    <t>252101</t>
  </si>
  <si>
    <t>DEUDORES TRIBUT.L/P POR APLAZAMIENTO</t>
  </si>
  <si>
    <t>2522</t>
  </si>
  <si>
    <t>CREDITOS L/P POR ENAJ. INMOVILIZADO</t>
  </si>
  <si>
    <t>254</t>
  </si>
  <si>
    <t>2540</t>
  </si>
  <si>
    <t>CREDITOS A L/P AL PERSONAL</t>
  </si>
  <si>
    <t>28</t>
  </si>
  <si>
    <t>280</t>
  </si>
  <si>
    <t>2800</t>
  </si>
  <si>
    <t>A.A. INVERSION EN INVESTIGACION</t>
  </si>
  <si>
    <t>2801</t>
  </si>
  <si>
    <t>A.A. INVERSION EN DESARROLLO</t>
  </si>
  <si>
    <t>2803</t>
  </si>
  <si>
    <t>A.A. DE PROPIEDAD INDUSTRIAL E INTEL.</t>
  </si>
  <si>
    <t>2806</t>
  </si>
  <si>
    <t>A.A. APLICACIONES INFORMATICAS</t>
  </si>
  <si>
    <t>2807</t>
  </si>
  <si>
    <t>A.A. INV.SOBRE ACT.REG.ARREND.O CEDIDOS</t>
  </si>
  <si>
    <t>2809</t>
  </si>
  <si>
    <t>A.A. OTRO INMOV.INTANGIBLE (CONC.ADMIN.)</t>
  </si>
  <si>
    <t>281</t>
  </si>
  <si>
    <t>2810</t>
  </si>
  <si>
    <t>A.A. TERRENOS Y BIENES NATURALES</t>
  </si>
  <si>
    <t>2811</t>
  </si>
  <si>
    <t>281100</t>
  </si>
  <si>
    <t>A.A. EDIFICIOS INDUSTRIALES</t>
  </si>
  <si>
    <t>281101</t>
  </si>
  <si>
    <t>A.A. EDIFICIOS ADMINISTRATIVOS</t>
  </si>
  <si>
    <t>281102</t>
  </si>
  <si>
    <t>A.A. EDIFICIOS COMERCIALES Y SERVIC.</t>
  </si>
  <si>
    <t>281103</t>
  </si>
  <si>
    <t>A.A. EDIFICIOS DEPORTIVOS</t>
  </si>
  <si>
    <t>281104</t>
  </si>
  <si>
    <t>A.A. EDIFICIOS AGRICOLAS Y GANADEROS</t>
  </si>
  <si>
    <t>281105</t>
  </si>
  <si>
    <t>A.A. EDIFICIOS EDUCATIVO-CULTURALES</t>
  </si>
  <si>
    <t>281106</t>
  </si>
  <si>
    <t>A.A. EDIFICIOS ASISTENC.Y SANITAR.</t>
  </si>
  <si>
    <t>281107</t>
  </si>
  <si>
    <t>A.A. VIVIENDAS</t>
  </si>
  <si>
    <t>281108</t>
  </si>
  <si>
    <t>A.A. EDIFICIOS HISTORICOS</t>
  </si>
  <si>
    <t>281109</t>
  </si>
  <si>
    <t>A.A. OTRAS CONSTRUCCIONES</t>
  </si>
  <si>
    <t>281111</t>
  </si>
  <si>
    <t>A.A. EDIFICIOS RECIBIDOS EN CESION</t>
  </si>
  <si>
    <t>2812</t>
  </si>
  <si>
    <t>A.A. DE INFRAESTRUCTURAS</t>
  </si>
  <si>
    <t>2813</t>
  </si>
  <si>
    <t>A.A. DE BIENES DEL PATRIMONIO HISTORICO</t>
  </si>
  <si>
    <t>2814</t>
  </si>
  <si>
    <t>281400</t>
  </si>
  <si>
    <t>A.A. DE MAQUINARIA</t>
  </si>
  <si>
    <t>281401</t>
  </si>
  <si>
    <t>A.A. DE UTILLAJE</t>
  </si>
  <si>
    <t>2815</t>
  </si>
  <si>
    <t>281500</t>
  </si>
  <si>
    <t>A.A. DE INSTALACIONES TECNICAS</t>
  </si>
  <si>
    <t>281501</t>
  </si>
  <si>
    <t>A.A. DE INSTALACIONES TECNICAS (MEJORAS)</t>
  </si>
  <si>
    <t>281510</t>
  </si>
  <si>
    <t>A.A. DE OTRAS INSTALACIONES</t>
  </si>
  <si>
    <t>281511</t>
  </si>
  <si>
    <t>A.A. DE EQUIPOS Y ELEM.SEGURIDAD</t>
  </si>
  <si>
    <t>281512</t>
  </si>
  <si>
    <t>A.A. DE EQ.TRANSM.Y REPR.IMAGEN Y SON.</t>
  </si>
  <si>
    <t>2816</t>
  </si>
  <si>
    <t>281600</t>
  </si>
  <si>
    <t>A.A. MOBILIARIO</t>
  </si>
  <si>
    <t>2817</t>
  </si>
  <si>
    <t>281700</t>
  </si>
  <si>
    <t>A.A. DE EQUIPOS PARA PROC.INFORMACION</t>
  </si>
  <si>
    <t>2818</t>
  </si>
  <si>
    <t>281800</t>
  </si>
  <si>
    <t>A.A. VEHICULOS-TURISMOS</t>
  </si>
  <si>
    <t>281801</t>
  </si>
  <si>
    <t>A.A. VEHICULOS INDUSTRIALES</t>
  </si>
  <si>
    <t>281802</t>
  </si>
  <si>
    <t>A.A. VEHICULOS ESPECIALES</t>
  </si>
  <si>
    <t>2819</t>
  </si>
  <si>
    <t>281900</t>
  </si>
  <si>
    <t>A.A. OTRO INMOVILIZADO MATERIAL</t>
  </si>
  <si>
    <t>282</t>
  </si>
  <si>
    <t>2820</t>
  </si>
  <si>
    <t>A.A. DE INVERSIONES EN TERRENOS</t>
  </si>
  <si>
    <t>2821</t>
  </si>
  <si>
    <t>A.A. DE INVERSIONES EN CONSTRUCCIONES</t>
  </si>
  <si>
    <t>29</t>
  </si>
  <si>
    <t>290</t>
  </si>
  <si>
    <t>2903</t>
  </si>
  <si>
    <t>DETERIORO VALOR PROPIEDAD INDUSTRIAL</t>
  </si>
  <si>
    <t>2906</t>
  </si>
  <si>
    <t>DETERIORO VALOR APLICAC.INFORMATICAS</t>
  </si>
  <si>
    <t>2907</t>
  </si>
  <si>
    <t>DET.VALOR INV.SOBRE ACT.UTIL.ARR.O CED.</t>
  </si>
  <si>
    <t>2909</t>
  </si>
  <si>
    <t>DETERIORO VALOR DE OTRO INMOV.INTANGIBLE</t>
  </si>
  <si>
    <t>291</t>
  </si>
  <si>
    <t>2910</t>
  </si>
  <si>
    <t>DETERIORO VALOR TERRENOS Y BIENES NATUR.</t>
  </si>
  <si>
    <t>2911</t>
  </si>
  <si>
    <t>DETERIORO DE VALOR DE CONSTRUCCIONES</t>
  </si>
  <si>
    <t>2912</t>
  </si>
  <si>
    <t>DETERIORO DE VALOR DE INFRAESTRUCTURAS</t>
  </si>
  <si>
    <t>2913</t>
  </si>
  <si>
    <t>DETERIORO VALOR BIENES PATR.HISTORICO</t>
  </si>
  <si>
    <t>2914</t>
  </si>
  <si>
    <t>DETERIORO VALOR MAQUINARIA Y UTILLAJE</t>
  </si>
  <si>
    <t>2915</t>
  </si>
  <si>
    <t>DETERIORO VALOR INSTALAC.TECNICAS</t>
  </si>
  <si>
    <t>2916</t>
  </si>
  <si>
    <t>DETERIORO DE VALOR DE MOBILIARIO</t>
  </si>
  <si>
    <t>2917</t>
  </si>
  <si>
    <t>DETERIORO VALOR EQ.PROC.INFORMACION</t>
  </si>
  <si>
    <t>2918</t>
  </si>
  <si>
    <t>DETERIORO VALOR ELEMENTOS TRANSPORTE</t>
  </si>
  <si>
    <t>2919</t>
  </si>
  <si>
    <t>DETERIORO VALOR OTRO INMOV.MATERIAL</t>
  </si>
  <si>
    <t>292</t>
  </si>
  <si>
    <t>2920</t>
  </si>
  <si>
    <t>DETERIORO VALOR INVERSIONES TERRENOS</t>
  </si>
  <si>
    <t>2921</t>
  </si>
  <si>
    <t>DETERIORO VALOR INV.CONSTRUCCIONES</t>
  </si>
  <si>
    <t>293</t>
  </si>
  <si>
    <t>2930</t>
  </si>
  <si>
    <t>DETERIORO VALOR PART.L/P ENT.GRUPO</t>
  </si>
  <si>
    <t>2931</t>
  </si>
  <si>
    <t>DETERIORO VALOR L/P PART.SOC.PUBLICAS</t>
  </si>
  <si>
    <t>2932</t>
  </si>
  <si>
    <t>DETERIORO VALOR PART.L/P ENTES PUBLIC.</t>
  </si>
  <si>
    <t>2933</t>
  </si>
  <si>
    <t>DETERIORO VALOR PART.L/P SOC.MULT.Y ASO.</t>
  </si>
  <si>
    <t>299</t>
  </si>
  <si>
    <t>2990</t>
  </si>
  <si>
    <t>DETERIORO VALOR POR USUF.CED.TERR.Y B.N.</t>
  </si>
  <si>
    <t>2991</t>
  </si>
  <si>
    <t>DETERIORO VALOR POR USUF.CED.CONSTRUC.</t>
  </si>
  <si>
    <t>2992</t>
  </si>
  <si>
    <t>DETERIORO VALOR POR USUF.CED.INFRAEST.</t>
  </si>
  <si>
    <t>2993</t>
  </si>
  <si>
    <t>DETERIORO VALOR POR USUF.CED.PATR.HIS.</t>
  </si>
  <si>
    <t>2994</t>
  </si>
  <si>
    <t>DETER.VALOR USUF.CED.INMUE.ADJU.PAG.DEUD</t>
  </si>
  <si>
    <t>2999</t>
  </si>
  <si>
    <t>DETERIORO VALOR POR USUF.CED.OTRO I.M.</t>
  </si>
  <si>
    <t>3</t>
  </si>
  <si>
    <t>38</t>
  </si>
  <si>
    <t>380</t>
  </si>
  <si>
    <t>3800</t>
  </si>
  <si>
    <t>ACTIVOS EN ESTADO DE VENTA</t>
  </si>
  <si>
    <t>385</t>
  </si>
  <si>
    <t>3850</t>
  </si>
  <si>
    <t>OTROS ACTIVOS EN ESTADO DE VENTA</t>
  </si>
  <si>
    <t>39</t>
  </si>
  <si>
    <t>398</t>
  </si>
  <si>
    <t>3980</t>
  </si>
  <si>
    <t>DETERIORO ACTIVOS ESTADO VENTA</t>
  </si>
  <si>
    <t>4</t>
  </si>
  <si>
    <t>40</t>
  </si>
  <si>
    <t>400</t>
  </si>
  <si>
    <t>4001</t>
  </si>
  <si>
    <t>ACREED.OBLIGAC.RECON.EJERC.CORR.CAP 1</t>
  </si>
  <si>
    <t>4002</t>
  </si>
  <si>
    <t>ACREED.OBLIGAC.RECON.EJERC.CORR.CAP 2</t>
  </si>
  <si>
    <t>4003</t>
  </si>
  <si>
    <t>ACREED.OBLIGAC.RECON.EJERC.CORR.CAP 3</t>
  </si>
  <si>
    <t>4004</t>
  </si>
  <si>
    <t>ACREED.OBLIGAC.RECON.EJERC.CORR.CAP 4</t>
  </si>
  <si>
    <t>4006</t>
  </si>
  <si>
    <t>ACREED.OBLIGAC.RECON.EJERC.CORR.CAP 6</t>
  </si>
  <si>
    <t>4007</t>
  </si>
  <si>
    <t>ACREED.OBLIGAC.RECON.EJERC.CORR.CAP 7</t>
  </si>
  <si>
    <t>4008</t>
  </si>
  <si>
    <t>ACREED.OBLIGAC.RECON.EJERC.CORR.CAP 8</t>
  </si>
  <si>
    <t>4009</t>
  </si>
  <si>
    <t>ACREED.OBLIGAC.RECON.EJERC.CORR.CAP 9</t>
  </si>
  <si>
    <t>401</t>
  </si>
  <si>
    <t>4011</t>
  </si>
  <si>
    <t>ACREED.OBLIG.RECONOC.EJERC.CER.CAP 1</t>
  </si>
  <si>
    <t>4012</t>
  </si>
  <si>
    <t>ACREED.OBLIG.RECONOC.EJERC.CER.CAP 2</t>
  </si>
  <si>
    <t>4013</t>
  </si>
  <si>
    <t>ACREED.OBLIG.RECONOC.EJERC.CER.CAP 3</t>
  </si>
  <si>
    <t>4014</t>
  </si>
  <si>
    <t>ACREED.OBLIG.RECONOC.EJERC.CER.CAP 4</t>
  </si>
  <si>
    <t>4016</t>
  </si>
  <si>
    <t>ACREED.OBLIG.RECONOC.EJERC.CER.CAP 6</t>
  </si>
  <si>
    <t>4017</t>
  </si>
  <si>
    <t>ACREED.OBLIG.RECONOC.EJERC.CER.CAP 7</t>
  </si>
  <si>
    <t>4018</t>
  </si>
  <si>
    <t>ACREED.OBLIG.RECONOC.EJERC.CER.CAP 8</t>
  </si>
  <si>
    <t>4019</t>
  </si>
  <si>
    <t>ACREED.OBLIG.RECONOC.EJERC.CER.CAP 9</t>
  </si>
  <si>
    <t>41</t>
  </si>
  <si>
    <t>413</t>
  </si>
  <si>
    <t>4130</t>
  </si>
  <si>
    <t>ACREED.OPERAC.PTES.APLICAR A PRESUPUESTO</t>
  </si>
  <si>
    <t>418</t>
  </si>
  <si>
    <t>4180</t>
  </si>
  <si>
    <t>418000</t>
  </si>
  <si>
    <t>ACREED.DEVOL.INGRESOS PRESUPUESTARIOS</t>
  </si>
  <si>
    <t>418001</t>
  </si>
  <si>
    <t>ACREEDORES DEVOLUC.INGRESOS TRIBUTARIOS</t>
  </si>
  <si>
    <t>4181</t>
  </si>
  <si>
    <t>418101</t>
  </si>
  <si>
    <t>ACREEDORES DEVOL.TRIBUTARIAS COMPROBADAS</t>
  </si>
  <si>
    <t>419</t>
  </si>
  <si>
    <t>4190</t>
  </si>
  <si>
    <t>419001</t>
  </si>
  <si>
    <t>OTROS ACR.NO PRESUP. APORTACIONES GV</t>
  </si>
  <si>
    <t>419003</t>
  </si>
  <si>
    <t>ACREED. POR EMBARGOS Y RETENC.JUDICIALES</t>
  </si>
  <si>
    <t>419005</t>
  </si>
  <si>
    <t>M.RURAL Y EQ.TERR.AYTOS.ACR.APROV.FOREST</t>
  </si>
  <si>
    <t>419006</t>
  </si>
  <si>
    <t>P.ECON.TUR.Y M.RURAL-MEJORAS PTES.MONTES</t>
  </si>
  <si>
    <t>419007</t>
  </si>
  <si>
    <t>INGRESOS CTAS.RESTR.PDTES.REGULARIZAR</t>
  </si>
  <si>
    <t>419008</t>
  </si>
  <si>
    <t>OTROS ACREEDORES NO PRESUP. JUSTIPRECIOS</t>
  </si>
  <si>
    <t>419009</t>
  </si>
  <si>
    <t>OTROS ACREED. NO PRESUP. INDEMNIZACIONES</t>
  </si>
  <si>
    <t>419011</t>
  </si>
  <si>
    <t>OTROS ACREEDORES NO PRESUPUESTARIOS</t>
  </si>
  <si>
    <t>419012</t>
  </si>
  <si>
    <t>OTROS ACREEDORES NO PRESUP. LANBIDE</t>
  </si>
  <si>
    <t>419013</t>
  </si>
  <si>
    <t>OTROS ACR.NO PRESUP.PREST.POL.SOCIAL</t>
  </si>
  <si>
    <t>419014</t>
  </si>
  <si>
    <t>OTROS ACR.NO PRESUP.AYTOS.F.SERV.SOC.</t>
  </si>
  <si>
    <t>419015</t>
  </si>
  <si>
    <t>PARTICIP.AYUNT.IMPUESTOS NO CONCERTADOS</t>
  </si>
  <si>
    <t>419016</t>
  </si>
  <si>
    <t>ACREEDORES FEOGA-GARANTIA</t>
  </si>
  <si>
    <t>4191</t>
  </si>
  <si>
    <t>ACREEDORES POR ENDOSOS</t>
  </si>
  <si>
    <t>4192</t>
  </si>
  <si>
    <t>419200</t>
  </si>
  <si>
    <t>INGRESOS DUPLICADOS O EXCESIVOS (C.T.)</t>
  </si>
  <si>
    <t>419201</t>
  </si>
  <si>
    <t>ACREEDORES DEVOLUC. REINTEGRADAS (C.T.)</t>
  </si>
  <si>
    <t>419205</t>
  </si>
  <si>
    <t>ACREEDORES POR CESIONES CREDITO (C.T.)</t>
  </si>
  <si>
    <t>419206</t>
  </si>
  <si>
    <t>ACREED.SOBR.EMBARG.RECAUD.EJECT.(C.T.)</t>
  </si>
  <si>
    <t>419207</t>
  </si>
  <si>
    <t>ACREEDORES CUENTA CORRIENTE FISCAL (CT)</t>
  </si>
  <si>
    <t>419208</t>
  </si>
  <si>
    <t>ACREEDORES DECLAR.CENTRAL.BIZKAIA (CT)</t>
  </si>
  <si>
    <t>419209</t>
  </si>
  <si>
    <t>ACREEDORES DECLAR.CENTRAL.ALAVA (CT)</t>
  </si>
  <si>
    <t>419211</t>
  </si>
  <si>
    <t>INGRESOS A FAVOR DE AYUNTAMIENTOS</t>
  </si>
  <si>
    <t>419212</t>
  </si>
  <si>
    <t>ACREEDORES COMPENSACION PAGOS C.GENERAL</t>
  </si>
  <si>
    <t>4193</t>
  </si>
  <si>
    <t>419300</t>
  </si>
  <si>
    <t>GOBIERNO VASCO. ENTES PUB.ACREED. (C.T.)</t>
  </si>
  <si>
    <t>419301</t>
  </si>
  <si>
    <t>D.F.VIZCAYA. ENTES PUB.ACREED. (C.T.)</t>
  </si>
  <si>
    <t>419302</t>
  </si>
  <si>
    <t>D.F.ALAVA. ENTES PUB. ACREED. (C.T.)</t>
  </si>
  <si>
    <t>419303</t>
  </si>
  <si>
    <t>ESTADO. ENTES PUBLICOS ACREEDORES (C.T.)</t>
  </si>
  <si>
    <t>419304</t>
  </si>
  <si>
    <t>REC.EJECUTIVA.INGRESOS OTROS ENTES (C.T)</t>
  </si>
  <si>
    <t>419305</t>
  </si>
  <si>
    <t>D.F.NAVARRA. ENTES PUB. ACREED. (C.T.)</t>
  </si>
  <si>
    <t>419306</t>
  </si>
  <si>
    <t>EMBARGOS A FAVOR GOBIERNO VASCO (C.T.)</t>
  </si>
  <si>
    <t>419307</t>
  </si>
  <si>
    <t>EMBARGOS A FAVOR DE OTROS ENTES (C.T.)</t>
  </si>
  <si>
    <t>419308</t>
  </si>
  <si>
    <t>REINTEGRO AYUDAS ESTADO.COMISION UE (CT)</t>
  </si>
  <si>
    <t>419309</t>
  </si>
  <si>
    <t>MINIST.JUSTICIA. MULTAS DEL.FISCAL (CT)</t>
  </si>
  <si>
    <t>419310</t>
  </si>
  <si>
    <t>EMBARGOS A FAVOR DE LA TGSS (CT)</t>
  </si>
  <si>
    <t>419311</t>
  </si>
  <si>
    <t>EMBARGOS A FAVOR DE ALABA (CT)</t>
  </si>
  <si>
    <t>419312</t>
  </si>
  <si>
    <t>EMBARGOS A FAVOR DE NAVARRA (CT)</t>
  </si>
  <si>
    <t>419313</t>
  </si>
  <si>
    <t>INGRESOS A FAVOR DE KABIA (CT)</t>
  </si>
  <si>
    <t>43</t>
  </si>
  <si>
    <t>430</t>
  </si>
  <si>
    <t>4300</t>
  </si>
  <si>
    <t>430000</t>
  </si>
  <si>
    <t>DEUD.DCHOS.REC.E.CTE.LIQ.PRESUPUESTARIAS</t>
  </si>
  <si>
    <t>430001</t>
  </si>
  <si>
    <t>DEUD.DCHOS.REC.EJ.CTE.LIQ.TRIBUTARIAS</t>
  </si>
  <si>
    <t>4301</t>
  </si>
  <si>
    <t>430101</t>
  </si>
  <si>
    <t>DEUD.DCHOS.REC.EJ.CTE.DECLAR.TRIBUTARIAS</t>
  </si>
  <si>
    <t>4302</t>
  </si>
  <si>
    <t>430200</t>
  </si>
  <si>
    <t>DEU.DER.REC.E.C.SIN CONTR.PREV.PRESUPUES</t>
  </si>
  <si>
    <t>430201</t>
  </si>
  <si>
    <t>DEU.DER.REC.E.C.SIN CONTR.PREV.TRIBUTARI</t>
  </si>
  <si>
    <t>431</t>
  </si>
  <si>
    <t>4310</t>
  </si>
  <si>
    <t>431000</t>
  </si>
  <si>
    <t>DEUD.DCHOS.REC.EJ.ANT.LIQ.PRESUPUESTARIA</t>
  </si>
  <si>
    <t>431001</t>
  </si>
  <si>
    <t>DEUD.DCHOS.REC.EJ.ANT.LIQ.TRIBUTARIAS</t>
  </si>
  <si>
    <t>433</t>
  </si>
  <si>
    <t>4330</t>
  </si>
  <si>
    <t>433000</t>
  </si>
  <si>
    <t>DER.ANUL.E.C.ANUL.LIQUID.PRESUPUESTARIAS</t>
  </si>
  <si>
    <t>433001</t>
  </si>
  <si>
    <t>DER.ANUL.E.C.ANUL.LIQUID.TRIBUTARIAS</t>
  </si>
  <si>
    <t>4332</t>
  </si>
  <si>
    <t>433200</t>
  </si>
  <si>
    <t>DER.PRESUP.ANUL.EJ.CTE.POR APLAZAMIENTO</t>
  </si>
  <si>
    <t>433201</t>
  </si>
  <si>
    <t>DER.TRIBUT.ANUL.EJ.CTE.POR APLAZAMIENTO</t>
  </si>
  <si>
    <t>433202</t>
  </si>
  <si>
    <t>DER.TRIBUT.ANUL.EJ.CTE.POR APLAZ.INCUMP.</t>
  </si>
  <si>
    <t>433203</t>
  </si>
  <si>
    <t>DER.TRIBUT.ANUL.EJ.CTE.POR MODIF.APLAZA.</t>
  </si>
  <si>
    <t>4339</t>
  </si>
  <si>
    <t>433900</t>
  </si>
  <si>
    <t>DCHOS.PRESUP.ANUL.EJ.CTE.DEVOL.INGRESOS</t>
  </si>
  <si>
    <t>433901</t>
  </si>
  <si>
    <t>DCHOS.TRIBUT.ANUL.EJ.CTE.DEVOL.INGRESOS</t>
  </si>
  <si>
    <t>434</t>
  </si>
  <si>
    <t>4340</t>
  </si>
  <si>
    <t>434000</t>
  </si>
  <si>
    <t>DCHOS.ANUL.E.CER.ANU.LIQ.PRESUPUESTARIAS</t>
  </si>
  <si>
    <t>434001</t>
  </si>
  <si>
    <t>DCHOS.ANUL.E.CER.ANU.LIQ.TRIBUTARIAS</t>
  </si>
  <si>
    <t>4342</t>
  </si>
  <si>
    <t>434200</t>
  </si>
  <si>
    <t>DER.PRESUP.ANUL.EJ.CERR.POR APLAZAMIENTO</t>
  </si>
  <si>
    <t>434201</t>
  </si>
  <si>
    <t>DER.TRIBUT.ANUL.EJ.CERR.POR APLAZAMIENTO</t>
  </si>
  <si>
    <t>437</t>
  </si>
  <si>
    <t>4370</t>
  </si>
  <si>
    <t>437000</t>
  </si>
  <si>
    <t>DEVOLUCION DE INGRESOS PRESUPUESTARIOS</t>
  </si>
  <si>
    <t>437001</t>
  </si>
  <si>
    <t>DEVOLUCION DE INGRESOS TRIBUTARIOS</t>
  </si>
  <si>
    <t>438</t>
  </si>
  <si>
    <t>4380</t>
  </si>
  <si>
    <t>438000</t>
  </si>
  <si>
    <t>DER.PRESUP.CANCELADOS EN ESPECIE EJ.CTE.</t>
  </si>
  <si>
    <t>438001</t>
  </si>
  <si>
    <t>DER.TRIBUT.CANCEL.EN ESPECIE EJ.CTE.</t>
  </si>
  <si>
    <t>4381</t>
  </si>
  <si>
    <t>438100</t>
  </si>
  <si>
    <t>DER.PRESUP.ANUL.EJ.CTE. INSOLVENCIAS</t>
  </si>
  <si>
    <t>438101</t>
  </si>
  <si>
    <t>DER.TRIBUT.ANUL.EJ.CTE. INSOLVENCIAS</t>
  </si>
  <si>
    <t>438102</t>
  </si>
  <si>
    <t>DER.TRIBUT.ANUL.EJ.CTE. PRESCRIPCION</t>
  </si>
  <si>
    <t>439</t>
  </si>
  <si>
    <t>4390</t>
  </si>
  <si>
    <t>439000</t>
  </si>
  <si>
    <t>DER.PRESUP.CANCEL.EN ESPECIE.EJ.CERRADOS</t>
  </si>
  <si>
    <t>439001</t>
  </si>
  <si>
    <t>DER.TRIBUT.CANCEL.EN ESPECIE.EJ.CERRADOS</t>
  </si>
  <si>
    <t>4391</t>
  </si>
  <si>
    <t>439100</t>
  </si>
  <si>
    <t>DER.PRESUP.ANUL.EJ.CERR.INSOL.Y OTR.CAUS</t>
  </si>
  <si>
    <t>439101</t>
  </si>
  <si>
    <t>DER.TRIBUT.ANUL.EJ.CERR.INSOL.Y OTR.CAUS</t>
  </si>
  <si>
    <t>4392</t>
  </si>
  <si>
    <t>439200</t>
  </si>
  <si>
    <t>DER.PRESUP.ANUL.EJ.CERR.PRESCRIPCION</t>
  </si>
  <si>
    <t>439201</t>
  </si>
  <si>
    <t>DER.TRIBUT.ANUL.EJ.CERR.PRESCRIPCION</t>
  </si>
  <si>
    <t>44</t>
  </si>
  <si>
    <t>440</t>
  </si>
  <si>
    <t>4400</t>
  </si>
  <si>
    <t>DEUDORES POR IVA REPERCUTIDO</t>
  </si>
  <si>
    <t>443</t>
  </si>
  <si>
    <t>4430</t>
  </si>
  <si>
    <t>DEUDORES PRESUP. A C/P POR APLAZAMIENTO</t>
  </si>
  <si>
    <t>4431</t>
  </si>
  <si>
    <t>DEUDORES TRIBUT.A C/P POR APLAZAMIENTO</t>
  </si>
  <si>
    <t>449</t>
  </si>
  <si>
    <t>4490</t>
  </si>
  <si>
    <t>449000</t>
  </si>
  <si>
    <t>OTROS DEUDORES NO PRESUPUESTARIOS</t>
  </si>
  <si>
    <t>449006</t>
  </si>
  <si>
    <t>DFG DEUD DIF CONS-RECARG LURRALDEBUS</t>
  </si>
  <si>
    <t>4492</t>
  </si>
  <si>
    <t>DEUDORES PAGOS INDEB.NOM.(DESDE 2008)</t>
  </si>
  <si>
    <t>4493</t>
  </si>
  <si>
    <t>449301</t>
  </si>
  <si>
    <t>DEU.A HAC.FOR.POR CHEQUES Y TALONES IMP.</t>
  </si>
  <si>
    <t>449302</t>
  </si>
  <si>
    <t>DEU.A HAC.FOR.POR PAGOS DUPLI.O EXCESIV.</t>
  </si>
  <si>
    <t>449303</t>
  </si>
  <si>
    <t>DEUDORES POR PAGOS DUPLICADOS (C.T.)</t>
  </si>
  <si>
    <t>449304</t>
  </si>
  <si>
    <t>CENTRAL.BIZKAIA PENDIENTE INGRESO</t>
  </si>
  <si>
    <t>4494</t>
  </si>
  <si>
    <t>449401</t>
  </si>
  <si>
    <t>DEUDORES POR CONVENIOS QUITA Y ESPERA</t>
  </si>
  <si>
    <t>4495</t>
  </si>
  <si>
    <t>449501</t>
  </si>
  <si>
    <t>DEUDORES POR RESIDUOS PENDIENTE TRASPASO</t>
  </si>
  <si>
    <t>449502</t>
  </si>
  <si>
    <t>DEUDORES COMPENSACION DEUDAS TRIBUTARIAS</t>
  </si>
  <si>
    <t>45</t>
  </si>
  <si>
    <t>450</t>
  </si>
  <si>
    <t>4500</t>
  </si>
  <si>
    <t>D.D.R.REC.OT.ENT.PB.LIQ.CONTR.PR.ING.DIR</t>
  </si>
  <si>
    <t>4501</t>
  </si>
  <si>
    <t>D.D.R.REC.OT.ENT.PB.DECLAR.AUTOLIQ.</t>
  </si>
  <si>
    <t>4502</t>
  </si>
  <si>
    <t>D.D.R.REC.OT.ENT.PB.INGR.S/CONTR.PREVIO</t>
  </si>
  <si>
    <t>4503</t>
  </si>
  <si>
    <t>D.D.R.REC.OT.ENT.PB.LIQ.CONT.PRE.ING.REC</t>
  </si>
  <si>
    <t>451</t>
  </si>
  <si>
    <t>4510</t>
  </si>
  <si>
    <t>DERECHOS ANUL. POR RECUR.OTROS ENT. PUB.</t>
  </si>
  <si>
    <t>4519</t>
  </si>
  <si>
    <t>D.A.R.O.E.P. POR DEVOLUCION DE INGRESOS</t>
  </si>
  <si>
    <t>452</t>
  </si>
  <si>
    <t>4520</t>
  </si>
  <si>
    <t>ENTES PUBLICOS ACREEDOR POR DERECHOS</t>
  </si>
  <si>
    <t>453</t>
  </si>
  <si>
    <t>4530</t>
  </si>
  <si>
    <t>453000</t>
  </si>
  <si>
    <t>RECURSO CAMARA COMERCIO S/I.SOCIEDADES</t>
  </si>
  <si>
    <t>453001</t>
  </si>
  <si>
    <t>I.B.I. URBANA. LIQUIDACIONES</t>
  </si>
  <si>
    <t>453002</t>
  </si>
  <si>
    <t>I.B.I. URBANA. RECIBOS</t>
  </si>
  <si>
    <t>453003</t>
  </si>
  <si>
    <t>I.B.I. RUSTICA. LIQUIDACIONES</t>
  </si>
  <si>
    <t>453004</t>
  </si>
  <si>
    <t>I.B.I. RUSTICA. RECIBOS</t>
  </si>
  <si>
    <t>453005</t>
  </si>
  <si>
    <t>LICENCIA FISCAL INDUSTRIAL.LIQUIDACIONES</t>
  </si>
  <si>
    <t>453006</t>
  </si>
  <si>
    <t>LICENCIA FISCAL INDUSTRIAL. RECIBOS</t>
  </si>
  <si>
    <t>453007</t>
  </si>
  <si>
    <t>LICENCIA FISCAL PROFESIONAL. LIQUID.</t>
  </si>
  <si>
    <t>453008</t>
  </si>
  <si>
    <t>LICENCIA FISCAL PROFESIONAL. RECIBOS</t>
  </si>
  <si>
    <t>453009</t>
  </si>
  <si>
    <t>I. ACTIVIDADES ECONOMICAS. LIQUIDACIONES</t>
  </si>
  <si>
    <t>453010</t>
  </si>
  <si>
    <t>IMPUESTO ACTIVIDADES ECONOMICAS. RECIBOS</t>
  </si>
  <si>
    <t>453011</t>
  </si>
  <si>
    <t>IMPUESTO S/JUEGO BINGO GOBIERNO VASCO</t>
  </si>
  <si>
    <t>453012</t>
  </si>
  <si>
    <t>RECARGO TASA MAQUINAS AUTOMATICAS G.V.</t>
  </si>
  <si>
    <t>453013</t>
  </si>
  <si>
    <t>RECARGO APREMIO S/JUEGO GOBIERNO VASCO</t>
  </si>
  <si>
    <t>453014</t>
  </si>
  <si>
    <t>RECARGO APREMIO CAMARA RECURSO SOCIEDAD.</t>
  </si>
  <si>
    <t>453015</t>
  </si>
  <si>
    <t>RECARGO APREMIO S/T.LOCALES (AYUNTAM.)</t>
  </si>
  <si>
    <t>453016</t>
  </si>
  <si>
    <t>ENTES PUBLICOS. SALDO ACREEDOR</t>
  </si>
  <si>
    <t>453017</t>
  </si>
  <si>
    <t>RECURSO CAMARA DE COMERCIO S/IRPF</t>
  </si>
  <si>
    <t>453018</t>
  </si>
  <si>
    <t>RECARGO APREMIO CAMARA RECURSO S/IRPF</t>
  </si>
  <si>
    <t>453019</t>
  </si>
  <si>
    <t>ACREED.T.LOCALES DRCHOS.CANC.EN ESPECIE</t>
  </si>
  <si>
    <t>453020</t>
  </si>
  <si>
    <t>COMP.TELEFONICA EN FAVOR AYUNTAMIENTOS</t>
  </si>
  <si>
    <t>454</t>
  </si>
  <si>
    <t>4540</t>
  </si>
  <si>
    <t>DEV.INGRESOS POR REC.OTROS ENTES PUB.</t>
  </si>
  <si>
    <t>455</t>
  </si>
  <si>
    <t>4550</t>
  </si>
  <si>
    <t>ENTES PUB.POR DEV.INGRESOS PEND. PAGO</t>
  </si>
  <si>
    <t>456</t>
  </si>
  <si>
    <t>4560</t>
  </si>
  <si>
    <t>AYUNTAMIENTOS. DEUDORES PAGOS A CUENTA</t>
  </si>
  <si>
    <t>4561</t>
  </si>
  <si>
    <t>AYUNTAMIENTOS. ACREEDORES LIQ. DERECHOS</t>
  </si>
  <si>
    <t>4562</t>
  </si>
  <si>
    <t>456200</t>
  </si>
  <si>
    <t>ENTES PUBLICOS DEUDORES LIQ.CONS.</t>
  </si>
  <si>
    <t>456202</t>
  </si>
  <si>
    <t>ENTES PUBLICOS DEUDORES LIQ.CONS.2018</t>
  </si>
  <si>
    <t>4563</t>
  </si>
  <si>
    <t>456300</t>
  </si>
  <si>
    <t>GOBIERNO VASCO JUEGO. PAGOS POR LIQUID.</t>
  </si>
  <si>
    <t>4564</t>
  </si>
  <si>
    <t>456401</t>
  </si>
  <si>
    <t>CAMARA COMERCIO. I.A.E. PAGOS LIQUID.</t>
  </si>
  <si>
    <t>456402</t>
  </si>
  <si>
    <t>CAMARA COMERCIO.SOCIEDADES.PAGOS LIQ.</t>
  </si>
  <si>
    <t>456406</t>
  </si>
  <si>
    <t>CAMARA COMERCIO.IRPF.PAGOS LIQUIDACION</t>
  </si>
  <si>
    <t>456407</t>
  </si>
  <si>
    <t>GOBIERNO VASCO. PAGOS LIQUIDACION</t>
  </si>
  <si>
    <t>456408</t>
  </si>
  <si>
    <t>AYUNTAMIENTOS EJECUTIVA-PAGOS LIQUIDACIO</t>
  </si>
  <si>
    <t>457</t>
  </si>
  <si>
    <t>4570</t>
  </si>
  <si>
    <t>ACREED.POR DEV.ING.POR RECUR.OTROS ENTES</t>
  </si>
  <si>
    <t>458</t>
  </si>
  <si>
    <t>4580</t>
  </si>
  <si>
    <t>DER.CANCELADOS OTROS ENTES PUBLICOS</t>
  </si>
  <si>
    <t>47</t>
  </si>
  <si>
    <t>470</t>
  </si>
  <si>
    <t>4700</t>
  </si>
  <si>
    <t>HACIENDA PUBLICA, DEUDORA POR IVA</t>
  </si>
  <si>
    <t>4709</t>
  </si>
  <si>
    <t>ENTES PUBLICOS, DEUDOR POR DEV.IMPTOS.</t>
  </si>
  <si>
    <t>472</t>
  </si>
  <si>
    <t>4720</t>
  </si>
  <si>
    <t>HACIENDA PUBLICA, IVA SOPORTADO</t>
  </si>
  <si>
    <t>475</t>
  </si>
  <si>
    <t>4750</t>
  </si>
  <si>
    <t>HACIENDA PUBLICA, ACREEDORA POR IVA</t>
  </si>
  <si>
    <t>4751</t>
  </si>
  <si>
    <t>475100</t>
  </si>
  <si>
    <t>I.R.P.F. HONORARIOS</t>
  </si>
  <si>
    <t>475101</t>
  </si>
  <si>
    <t>I.R.P.F. NOMINAS ACTIVOS</t>
  </si>
  <si>
    <t>475102</t>
  </si>
  <si>
    <t>I.R.P.F. NOMINAS PASIVOS</t>
  </si>
  <si>
    <t>475103</t>
  </si>
  <si>
    <t>RETENCIONES DE CAPITAL MOBILIARIO</t>
  </si>
  <si>
    <t>475104</t>
  </si>
  <si>
    <t>I.R.P.F. BECAS RENDIMIENTOS DE TRABAJO</t>
  </si>
  <si>
    <t>475105</t>
  </si>
  <si>
    <t>I.R.P.F. GANADERO PORCINO</t>
  </si>
  <si>
    <t>475106</t>
  </si>
  <si>
    <t>I.R.P.F. GANADERO RESTO</t>
  </si>
  <si>
    <t>475107</t>
  </si>
  <si>
    <t>I.R.P.F. RETENC. POR CUENTA DE TERCEROS</t>
  </si>
  <si>
    <t>475108</t>
  </si>
  <si>
    <t>HDA.PUBL.ACREEDOR RET.NO RESIDENTES</t>
  </si>
  <si>
    <t>475109</t>
  </si>
  <si>
    <t>HDA.PUBL.RET.ARRENDAMIENTO INMUEBLES</t>
  </si>
  <si>
    <t>475110</t>
  </si>
  <si>
    <t>I.R.P.F. BECAS ACTIVIDADES PROFESIONALES</t>
  </si>
  <si>
    <t>475111</t>
  </si>
  <si>
    <t>I.R.P.F. BECAS AGRICOLA-GANADERA</t>
  </si>
  <si>
    <t>475112</t>
  </si>
  <si>
    <t>I.R.P.F. RETENES INCENDIOS</t>
  </si>
  <si>
    <t>475113</t>
  </si>
  <si>
    <t>I.R.P.F. MODULOS</t>
  </si>
  <si>
    <t>475114</t>
  </si>
  <si>
    <t>I.R.P.F. PREMIOS</t>
  </si>
  <si>
    <t>475115</t>
  </si>
  <si>
    <t>I.R.P.F. PERSONAL ELECCIONES MUNICIPALES</t>
  </si>
  <si>
    <t>476</t>
  </si>
  <si>
    <t>4760</t>
  </si>
  <si>
    <t>SEGURIDAD SOCIAL</t>
  </si>
  <si>
    <t>4762</t>
  </si>
  <si>
    <t>ELKARKIDETZA</t>
  </si>
  <si>
    <t>4763</t>
  </si>
  <si>
    <t>476300</t>
  </si>
  <si>
    <t>0,5% PRESTAGI</t>
  </si>
  <si>
    <t>476301</t>
  </si>
  <si>
    <t>MUTUALIDAD HACIENDA ESTATAL</t>
  </si>
  <si>
    <t>476306</t>
  </si>
  <si>
    <t>MANUTENCION</t>
  </si>
  <si>
    <t>477</t>
  </si>
  <si>
    <t>4770</t>
  </si>
  <si>
    <t>HACIENDA PUBLICA, IVA REPERCUTIDO</t>
  </si>
  <si>
    <t>49</t>
  </si>
  <si>
    <t>490</t>
  </si>
  <si>
    <t>4900</t>
  </si>
  <si>
    <t>DET.VAL.CTOS.PARA INSOLVENCIAS</t>
  </si>
  <si>
    <t>4901</t>
  </si>
  <si>
    <t>DET.VAL.CTOS.INSOLVENC. ING.AY.ESTADO</t>
  </si>
  <si>
    <t>4902</t>
  </si>
  <si>
    <t>DET.VAL.CTOS.DEVOLUC.ING.AY.ESTADO</t>
  </si>
  <si>
    <t>4903</t>
  </si>
  <si>
    <t>DET.VAL.CTOS.INSOLV.ING.CONS.AGUAS</t>
  </si>
  <si>
    <t>4904</t>
  </si>
  <si>
    <t>DET.VAL.CTOS.ING.DUD.COBRO FIN.SAAD</t>
  </si>
  <si>
    <t>4905</t>
  </si>
  <si>
    <t>DET.VAL.CTOS.DEV.INGR.GOBIERNO VASCO</t>
  </si>
  <si>
    <t>5</t>
  </si>
  <si>
    <t>52</t>
  </si>
  <si>
    <t>520</t>
  </si>
  <si>
    <t>5200</t>
  </si>
  <si>
    <t>520001</t>
  </si>
  <si>
    <t>DEUDAS C/P. KUTXABANK 8526661555</t>
  </si>
  <si>
    <t>520002</t>
  </si>
  <si>
    <t>DEUDAS C/P. B.E.I. 2007</t>
  </si>
  <si>
    <t>520004</t>
  </si>
  <si>
    <t>DEUDAS C/P. SABADELL 807571653388</t>
  </si>
  <si>
    <t>520005</t>
  </si>
  <si>
    <t>DEUDAS C/P. TRIODOS BANK 3000080077</t>
  </si>
  <si>
    <t>520009</t>
  </si>
  <si>
    <t>DEUDAS C/P. BANKINTER 9433510003722</t>
  </si>
  <si>
    <t>520010</t>
  </si>
  <si>
    <t>DEUDAS C/P. BANKIA 180000000402849</t>
  </si>
  <si>
    <t>520012</t>
  </si>
  <si>
    <t>DEUDAS C/P. KUTXABANK 8518687151</t>
  </si>
  <si>
    <t>520013</t>
  </si>
  <si>
    <t>DEUDAS C/P. BANKOA 99/50.60742.9</t>
  </si>
  <si>
    <t>520014</t>
  </si>
  <si>
    <t>DEUDAS C/P. BBVA 135786.34</t>
  </si>
  <si>
    <t>520017</t>
  </si>
  <si>
    <t>DEUDAS C/P. KUTXABANK 8524585532</t>
  </si>
  <si>
    <t>520018</t>
  </si>
  <si>
    <t>DEUDAS C/P. DEUTSCHE PFANDBRIEFBANK</t>
  </si>
  <si>
    <t>520020</t>
  </si>
  <si>
    <t>DEUDAS C/P. BBVA 0830000037</t>
  </si>
  <si>
    <t>520021</t>
  </si>
  <si>
    <t>DEUDAS C/P. BBVA 1600015775</t>
  </si>
  <si>
    <t>520022</t>
  </si>
  <si>
    <t>DEUDAS C/P. SABADELL 807533780413</t>
  </si>
  <si>
    <t>520023</t>
  </si>
  <si>
    <t>DEUDAS C/P. KUTXABANK 85258241753</t>
  </si>
  <si>
    <t>521</t>
  </si>
  <si>
    <t>5212</t>
  </si>
  <si>
    <t>DEUDAS C/P G.V. ACDO.INTERINS.2013</t>
  </si>
  <si>
    <t>523</t>
  </si>
  <si>
    <t>5230</t>
  </si>
  <si>
    <t>523000</t>
  </si>
  <si>
    <t>ACREEDORES INMOV.C/P. P.ZARATEGI</t>
  </si>
  <si>
    <t>523001</t>
  </si>
  <si>
    <t>ACREEDORES INMOV.C/P. TXARA I</t>
  </si>
  <si>
    <t>523002</t>
  </si>
  <si>
    <t>ACREEDORES INMOV.C/P. P.MONS</t>
  </si>
  <si>
    <t>523004</t>
  </si>
  <si>
    <t>ACREEDORES INMOV.C/P. TXARA II</t>
  </si>
  <si>
    <t>526</t>
  </si>
  <si>
    <t>5260</t>
  </si>
  <si>
    <t>PASIVOS DER.FIN.C/P DESIG.INSTR.COB.</t>
  </si>
  <si>
    <t>54</t>
  </si>
  <si>
    <t>542</t>
  </si>
  <si>
    <t>5420</t>
  </si>
  <si>
    <t>542001</t>
  </si>
  <si>
    <t>CREDITO C/P AYUNTAMIENTOS DEL T.H.G.</t>
  </si>
  <si>
    <t>544</t>
  </si>
  <si>
    <t>5440</t>
  </si>
  <si>
    <t>CREDITOS A CORTO PLAZO AL PERSONAL</t>
  </si>
  <si>
    <t>55</t>
  </si>
  <si>
    <t>554</t>
  </si>
  <si>
    <t>5540</t>
  </si>
  <si>
    <t>I.P.A. EN C/C DE ENTIDADES BANCARIAS</t>
  </si>
  <si>
    <t>5541</t>
  </si>
  <si>
    <t>I.P.A. EN CAJA</t>
  </si>
  <si>
    <t>5542</t>
  </si>
  <si>
    <t>554202</t>
  </si>
  <si>
    <t>I.P.A. DEUDAS Y PRESTAMOS</t>
  </si>
  <si>
    <t>554204</t>
  </si>
  <si>
    <t>I.P.A. CUENTAS DE CREDITO</t>
  </si>
  <si>
    <t>5543</t>
  </si>
  <si>
    <t>554300</t>
  </si>
  <si>
    <t>TRANSF.BANCARIAS PTES.APLICACION (C.T.)</t>
  </si>
  <si>
    <t>554301</t>
  </si>
  <si>
    <t>INGR.ENT.COLABOR.DECLARACIONES (C.T.)</t>
  </si>
  <si>
    <t>554302</t>
  </si>
  <si>
    <t>INGR.ENT.COLABOR.NOTIFICACIONES (C.T.)</t>
  </si>
  <si>
    <t>554303</t>
  </si>
  <si>
    <t>DEPOSITOS PEND. APLIC. DEFIN. (C.T.)</t>
  </si>
  <si>
    <t>554304</t>
  </si>
  <si>
    <t>INGR.CENTRALIZ.OTRAS HDAS.FORALES (C.T.)</t>
  </si>
  <si>
    <t>554305</t>
  </si>
  <si>
    <t>TRANSF.OTRAS HACIENDAS FORALES (C.T.)</t>
  </si>
  <si>
    <t>554306</t>
  </si>
  <si>
    <t>INGRESOS CUENTA RESERVADA (C.T.)</t>
  </si>
  <si>
    <t>554307</t>
  </si>
  <si>
    <t>INGR.ENTID.COLAB.RECAUD.EJECUTIVA (C.T.)</t>
  </si>
  <si>
    <t>554308</t>
  </si>
  <si>
    <t>RECAUD.EJEC.EMBARGOS JUDICIALES (C.T.)</t>
  </si>
  <si>
    <t>554309</t>
  </si>
  <si>
    <t>TRANSFERENCIA AJUSTE IVA (C.T.)</t>
  </si>
  <si>
    <t>554310</t>
  </si>
  <si>
    <t>TRANSF.AJUSTE IMP. ESPECIALES (C.T.)</t>
  </si>
  <si>
    <t>554311</t>
  </si>
  <si>
    <t>INGRESOS ENTID.COLABORAD.DOMICIL.(C.T.)</t>
  </si>
  <si>
    <t>554312</t>
  </si>
  <si>
    <t>INGRESOS TELEMATICOS DECLARACIONES (CT)</t>
  </si>
  <si>
    <t>554313</t>
  </si>
  <si>
    <t>INGRESOS DERIVACIONES APLAZADAS</t>
  </si>
  <si>
    <t>5544</t>
  </si>
  <si>
    <t>554400</t>
  </si>
  <si>
    <t>INGRE.PEND.APLICACION CICLOS HACIENDA</t>
  </si>
  <si>
    <t>554401</t>
  </si>
  <si>
    <t>ING.PEND.APLIC.RECAUD.EJEC.TRANSFERENCIA</t>
  </si>
  <si>
    <t>554402</t>
  </si>
  <si>
    <t>ING.PEND.APLIC.OTRAS DIPUTACIONES</t>
  </si>
  <si>
    <t>554403</t>
  </si>
  <si>
    <t>ING.PEND.APLICACION. CUENTA RESERVADA</t>
  </si>
  <si>
    <t>554404</t>
  </si>
  <si>
    <t>ING.PEND.APLIC.RESTO INGRESOS HACIENDA</t>
  </si>
  <si>
    <t>554405</t>
  </si>
  <si>
    <t>ING.PEND.APLIC.ENT.COLAB.REC.EJECUTIVA</t>
  </si>
  <si>
    <t>554406</t>
  </si>
  <si>
    <t>ING.PEND.APLIC.REINT.DEVOL.INGRESOS</t>
  </si>
  <si>
    <t>554407</t>
  </si>
  <si>
    <t>ING.PEND.APLIC.INGRESOS AJUSTE I.V.A.</t>
  </si>
  <si>
    <t>554408</t>
  </si>
  <si>
    <t>ING.PEND.APLIC.EMBARGOS JUDICIALES</t>
  </si>
  <si>
    <t>5545</t>
  </si>
  <si>
    <t>554500</t>
  </si>
  <si>
    <t>I.P.A. INGRESOS FINANCIEROS CENTRALES</t>
  </si>
  <si>
    <t>554503</t>
  </si>
  <si>
    <t>I.P.A. INGRESOS FINANCIEROS FUNDAC.</t>
  </si>
  <si>
    <t>5547</t>
  </si>
  <si>
    <t>554701</t>
  </si>
  <si>
    <t>ING.PEND.APLIC.C.RESTR.REC.ZONA 1(C.T.)</t>
  </si>
  <si>
    <t>554702</t>
  </si>
  <si>
    <t>I.P.A.C.RESTR.REC.ZONA 1 NO IDENTIFICADO</t>
  </si>
  <si>
    <t>554704</t>
  </si>
  <si>
    <t>I.P.A.C.RESTR.REC.APLAZAM.NO IDENTIFIC.</t>
  </si>
  <si>
    <t>5548</t>
  </si>
  <si>
    <t>554801</t>
  </si>
  <si>
    <t>IPA-CTA.RESTR.GOBERNANZA-BOG</t>
  </si>
  <si>
    <t>554802</t>
  </si>
  <si>
    <t>IPA-C.RES.GOBERNANZA-C.PUBLICACIONES</t>
  </si>
  <si>
    <t>554804</t>
  </si>
  <si>
    <t>IPA-C.RES.MOVILIDAD Y O.TERR-ALQ.VIVIEN</t>
  </si>
  <si>
    <t>554805</t>
  </si>
  <si>
    <t>IPA-C.RES.POL.SOC.-REINT.PRESTACIONES</t>
  </si>
  <si>
    <t>554806</t>
  </si>
  <si>
    <t>IPA-C.RES.POLITICA SOCIAL.C.G.EIBAR</t>
  </si>
  <si>
    <t>554807</t>
  </si>
  <si>
    <t>IPA-C.RES.CULT.COO.JUV. Y DEP.-ALBERGUES</t>
  </si>
  <si>
    <t>554808</t>
  </si>
  <si>
    <t>IPA-C.RESTR.CULT.CO,JUV.Y DEPORTE-P.CULT</t>
  </si>
  <si>
    <t>554810</t>
  </si>
  <si>
    <t>IPA-CTA.RESTR.MOV.Y ORD.TERRI-TRANSPOR.</t>
  </si>
  <si>
    <t>554812</t>
  </si>
  <si>
    <t>IPA-C.RES.MOV.Y ORD.TERRI-MULTAS</t>
  </si>
  <si>
    <t>554813</t>
  </si>
  <si>
    <t>IPA-C.RES.INFRAESTR.VIARIAS-CARRETERAS</t>
  </si>
  <si>
    <t>554818</t>
  </si>
  <si>
    <t>IPA-C.M.AMB.Y OO.HH.-VENTA.EN.EST.FOTO</t>
  </si>
  <si>
    <t>554819</t>
  </si>
  <si>
    <t>IPA-BARRIDO C/57 PASARELA DE PAGOS</t>
  </si>
  <si>
    <t>554824</t>
  </si>
  <si>
    <t>IPA-LIQUID.C/57 CENTRO PUBLICACIONES</t>
  </si>
  <si>
    <t>554826</t>
  </si>
  <si>
    <t>IPA-LIQUID.C/57 LICENCIAS CAZA Y PESCA</t>
  </si>
  <si>
    <t>554830</t>
  </si>
  <si>
    <t>IPA-C.RES.INGR.DEPART.NO NORMALIZADOS</t>
  </si>
  <si>
    <t>5549</t>
  </si>
  <si>
    <t>554900</t>
  </si>
  <si>
    <t>OTROS INGRESOS PENDIENTES DE APLICACION</t>
  </si>
  <si>
    <t>554901</t>
  </si>
  <si>
    <t>PERSONAL. DTOS. SOBRE ANTICIPOS NOMINA</t>
  </si>
  <si>
    <t>554902</t>
  </si>
  <si>
    <t>PERSONAL. OTROS DESCUENTOS NOMINA</t>
  </si>
  <si>
    <t>554903</t>
  </si>
  <si>
    <t>PERSONAL. AMORTIZACION ANTICIPOS</t>
  </si>
  <si>
    <t>554904</t>
  </si>
  <si>
    <t>ACREEDORES POR DIFERENCIAS EN NOMINA</t>
  </si>
  <si>
    <t>554905</t>
  </si>
  <si>
    <t>ACREEDORES POR NOMINA</t>
  </si>
  <si>
    <t>554908</t>
  </si>
  <si>
    <t>FONDO FIJO: CTA.AUTORIZADA.INGRES.DPTOS.</t>
  </si>
  <si>
    <t>554909</t>
  </si>
  <si>
    <t>FONDO FIJO: CTA.AUTORIZADA.GASTOS DPTOS.</t>
  </si>
  <si>
    <t>554910</t>
  </si>
  <si>
    <t>FONDO FIJO: CTA.AUTORIZADA. DEPOSITOS</t>
  </si>
  <si>
    <t>554911</t>
  </si>
  <si>
    <t>ENTES PUBL.INGRESOS PENDIENTES LIQUIDAR</t>
  </si>
  <si>
    <t>554912</t>
  </si>
  <si>
    <t>I.P.A.CTA. DEP.M.RURAL Y EQ.TERRITORIAL</t>
  </si>
  <si>
    <t>554913</t>
  </si>
  <si>
    <t>I.P.A.CTA.MEJORAS M.RURAL Y EQ.TERRIT.</t>
  </si>
  <si>
    <t>555</t>
  </si>
  <si>
    <t>5551</t>
  </si>
  <si>
    <t>555101</t>
  </si>
  <si>
    <t>P.P.A. DE OTROS PRESTAMOS</t>
  </si>
  <si>
    <t>555104</t>
  </si>
  <si>
    <t>P.P.A. DE CUENTAS DE CREDITO</t>
  </si>
  <si>
    <t>5552</t>
  </si>
  <si>
    <t>555202</t>
  </si>
  <si>
    <t>P.P.A. DE PAGOS AL EXTERIOR</t>
  </si>
  <si>
    <t>5553</t>
  </si>
  <si>
    <t>P.P.A. DE DEVOLUCIONES DE HACIENDA FORAL</t>
  </si>
  <si>
    <t>5554</t>
  </si>
  <si>
    <t>P.P.A. DE NOMINA DEL PERSONAL</t>
  </si>
  <si>
    <t>5556</t>
  </si>
  <si>
    <t>P.P.A. DE CUPO Y APORTACIONES CAPV</t>
  </si>
  <si>
    <t>5557</t>
  </si>
  <si>
    <t>P.P.A. DE DEBITOS EN C/C DE ENT.BAN.</t>
  </si>
  <si>
    <t>5558</t>
  </si>
  <si>
    <t>P.P.A. DE PENSIONES</t>
  </si>
  <si>
    <t>5559</t>
  </si>
  <si>
    <t>555901</t>
  </si>
  <si>
    <t>INGRESOS APLICACION ANTICIPADA (C.T.)</t>
  </si>
  <si>
    <t>557</t>
  </si>
  <si>
    <t>5570</t>
  </si>
  <si>
    <t>FORMALIZACION</t>
  </si>
  <si>
    <t>5571</t>
  </si>
  <si>
    <t>FORMALIZACION POR RECTIFICACION</t>
  </si>
  <si>
    <t>5572</t>
  </si>
  <si>
    <t>FORMALIZACIONES CONTABILIDAD TRIBUTARIA</t>
  </si>
  <si>
    <t>5573</t>
  </si>
  <si>
    <t>FORMALIZACION REINTEGRO</t>
  </si>
  <si>
    <t>5574</t>
  </si>
  <si>
    <t>FORMALIZ.COMPENS.PPTO. Y CONT.TRIBUTARIA</t>
  </si>
  <si>
    <t>5575</t>
  </si>
  <si>
    <t>FORMAL.COMPENS.DEVOLUC.INGRESOS TRIBUT.</t>
  </si>
  <si>
    <t>5577</t>
  </si>
  <si>
    <t>COBROS EN ESPECIE. CONTAB.TRIBUTARIA</t>
  </si>
  <si>
    <t>5578</t>
  </si>
  <si>
    <t>FORMALIZACIONES TESORERIA</t>
  </si>
  <si>
    <t>5579</t>
  </si>
  <si>
    <t>FORM.COMPENS.PAGOS PRES.Y DEUDAS TRIBUT.</t>
  </si>
  <si>
    <t>558</t>
  </si>
  <si>
    <t>5580</t>
  </si>
  <si>
    <t>ANTICIPOS CONCEDIDOS. FONDO MANIOBRA</t>
  </si>
  <si>
    <t>559</t>
  </si>
  <si>
    <t>5590</t>
  </si>
  <si>
    <t>OTRAS PARTIDAS PENDIENTES DE APLICACION</t>
  </si>
  <si>
    <t>56</t>
  </si>
  <si>
    <t>560</t>
  </si>
  <si>
    <t>5600</t>
  </si>
  <si>
    <t>560000</t>
  </si>
  <si>
    <t>FIANZAS RECIBIDAS C/P, DEFINITIVAS</t>
  </si>
  <si>
    <t>560001</t>
  </si>
  <si>
    <t>FIANZAS RECIBIDAS C/P, PROVISIONALES</t>
  </si>
  <si>
    <t>560004</t>
  </si>
  <si>
    <t>FIANZAS GARANTIA PAGO DEUDAS TRIBUTARIAS</t>
  </si>
  <si>
    <t>560015</t>
  </si>
  <si>
    <t>FIANZAS DEFINITIVAS. GOBERNANZA</t>
  </si>
  <si>
    <t>560016</t>
  </si>
  <si>
    <t>FIANZAS DEFINITIVAS. PROM.ECONOMICA</t>
  </si>
  <si>
    <t>560017</t>
  </si>
  <si>
    <t>FIANZAS DEF.INFRAESTRUCTURAS VIARIAS</t>
  </si>
  <si>
    <t>560018</t>
  </si>
  <si>
    <t>FIANZAS DEF.INF.VIARIAS-EXPLOTACION</t>
  </si>
  <si>
    <t>560019</t>
  </si>
  <si>
    <t>FIANZAS DEFINITIVAS. TRANSPORTES</t>
  </si>
  <si>
    <t>560020</t>
  </si>
  <si>
    <t>FIANZAS DEFIN.HACIENDA Y FINANZAS</t>
  </si>
  <si>
    <t>560021</t>
  </si>
  <si>
    <t>FIANZAS DEFIN.GABINETE DIPUTADO GENERAL</t>
  </si>
  <si>
    <t>560022</t>
  </si>
  <si>
    <t>FIANZAS DEFIN.OBRAS HIDRAULICAS</t>
  </si>
  <si>
    <t>560023</t>
  </si>
  <si>
    <t>FIANZAS DEFIN.ORDENACION DEL TERRITORIO</t>
  </si>
  <si>
    <t>560024</t>
  </si>
  <si>
    <t>FIANZAS DEFINITIVAS. DEPORTES</t>
  </si>
  <si>
    <t>560025</t>
  </si>
  <si>
    <t>FIANZAS DEFINITIVAS. CULTURA</t>
  </si>
  <si>
    <t>560026</t>
  </si>
  <si>
    <t>FIANZAS DEFINITIVAS. AGRICULTURA Y E.T.</t>
  </si>
  <si>
    <t>560027</t>
  </si>
  <si>
    <t>FIANZAS DEFINITIVAS. MONTES</t>
  </si>
  <si>
    <t>560028</t>
  </si>
  <si>
    <t>FIANZAS DEFINITIVAS. MEDIO AMBIENTE</t>
  </si>
  <si>
    <t>560029</t>
  </si>
  <si>
    <t>FIANZAS DEFINITIVAS. POLITICA SOCIAL</t>
  </si>
  <si>
    <t>560030</t>
  </si>
  <si>
    <t>FIANZAS DEFINITIVAS. JUVENTUD</t>
  </si>
  <si>
    <t>560031</t>
  </si>
  <si>
    <t>FIANZAS DEFINITIVAS. COOPERACION</t>
  </si>
  <si>
    <t>560032</t>
  </si>
  <si>
    <t>FIANZAS DEFINITIVAS. EUSKERA</t>
  </si>
  <si>
    <t>560033</t>
  </si>
  <si>
    <t>FIANZAS DEFINITIVAS. BIDEGI</t>
  </si>
  <si>
    <t>560034</t>
  </si>
  <si>
    <t>FIANZAS DEFINITIVAS. EQUIL.TERRITORIAL</t>
  </si>
  <si>
    <t>560035</t>
  </si>
  <si>
    <t>FIANZAS PROVISIONALES. GOBERNANZA</t>
  </si>
  <si>
    <t>560036</t>
  </si>
  <si>
    <t>FIANZAS PROV.INNOV. Y TURISMO</t>
  </si>
  <si>
    <t>560037</t>
  </si>
  <si>
    <t>FIANZAS PROV.INF.VIARIAS-SECRET.TECNICA</t>
  </si>
  <si>
    <t>560038</t>
  </si>
  <si>
    <t>FIANZAS PROV.INF.VIARIAS-EXPLOTACION</t>
  </si>
  <si>
    <t>560039</t>
  </si>
  <si>
    <t>FIANZAS PROVISIONALES. TRANSPORTES</t>
  </si>
  <si>
    <t>560040</t>
  </si>
  <si>
    <t>FIANZAS PROV.HACIENDA Y FIN.S.TECNICA</t>
  </si>
  <si>
    <t>560041</t>
  </si>
  <si>
    <t>FIANZAS DEFINITIVAS. TURISMO</t>
  </si>
  <si>
    <t>560042</t>
  </si>
  <si>
    <t>FIANZAS PROV.OBRAS HIDRAULICAS</t>
  </si>
  <si>
    <t>560043</t>
  </si>
  <si>
    <t>FIANZAS PROV.M.AMB.ORD.TERR.SEC.TECNICA</t>
  </si>
  <si>
    <t>560044</t>
  </si>
  <si>
    <t>FIANZAS PROVISIONALES. DEPORTES</t>
  </si>
  <si>
    <t>560045</t>
  </si>
  <si>
    <t>FIANZAS PROVISIONALES.CULTURA</t>
  </si>
  <si>
    <t>560046</t>
  </si>
  <si>
    <t>FIANZAS PROVISIONALES. AGRICULTURA Y D.R</t>
  </si>
  <si>
    <t>560047</t>
  </si>
  <si>
    <t>FIANZAS PROVISIONALES. MONTES</t>
  </si>
  <si>
    <t>560048</t>
  </si>
  <si>
    <t>FIANZAS PROVISIONALES. MEDIO AMBIENTE</t>
  </si>
  <si>
    <t>560049</t>
  </si>
  <si>
    <t>FIANZAS PROV.POLITICA SOCIAL-SEC.TEC.</t>
  </si>
  <si>
    <t>560050</t>
  </si>
  <si>
    <t>FIANZAS PROVISIONALES. JUVENTUD</t>
  </si>
  <si>
    <t>560053</t>
  </si>
  <si>
    <t>FIANZAS DEFINITIVAS. PROY.ESTRATEGICOS</t>
  </si>
  <si>
    <t>560070</t>
  </si>
  <si>
    <t>FIANZAS PENDIENTES APLICAC.DEPARTAMENTOS</t>
  </si>
  <si>
    <t>5601</t>
  </si>
  <si>
    <t>560100</t>
  </si>
  <si>
    <t>FIANZAS GARANTIA ANTE OTROS ORGANISMOS</t>
  </si>
  <si>
    <t>561</t>
  </si>
  <si>
    <t>5610</t>
  </si>
  <si>
    <t>561000</t>
  </si>
  <si>
    <t>DEPO.REC.A C/PLAZO.FUN.RODR.MERC.ZUAZOLA</t>
  </si>
  <si>
    <t>561001</t>
  </si>
  <si>
    <t>DEPO.REC.A C/PLAZO.TESTA.JOSE MATIA CAL.</t>
  </si>
  <si>
    <t>561004</t>
  </si>
  <si>
    <t>DEPOS.RECIB.GTIA.PAGO TRIBUTOS Y SANC.</t>
  </si>
  <si>
    <t>561005</t>
  </si>
  <si>
    <t>DEPOSITOS IMPUESTOS ESPECIALES</t>
  </si>
  <si>
    <t>561009</t>
  </si>
  <si>
    <t>DEPOSITOS TASACIONES PERICIALES HACIENDA</t>
  </si>
  <si>
    <t>561010</t>
  </si>
  <si>
    <t>DEPOSITO LEGADO AMPARO GASTON ECHEVERRIA</t>
  </si>
  <si>
    <t>565</t>
  </si>
  <si>
    <t>5650</t>
  </si>
  <si>
    <t>FIANZAS CONSTITUIDAS A CORTO PLAZO</t>
  </si>
  <si>
    <t>566</t>
  </si>
  <si>
    <t>5660</t>
  </si>
  <si>
    <t>DEPOSITOS CONSTITUIDOS A CORTO PLAZO</t>
  </si>
  <si>
    <t>57</t>
  </si>
  <si>
    <t>570</t>
  </si>
  <si>
    <t>5700</t>
  </si>
  <si>
    <t>CAJA. EN METALICO</t>
  </si>
  <si>
    <t>5701</t>
  </si>
  <si>
    <t>CAJA. EN TALONES</t>
  </si>
  <si>
    <t>5702</t>
  </si>
  <si>
    <t>CAJA.MONEDA EXTRANJERA NO CONVERTIBLE</t>
  </si>
  <si>
    <t>571</t>
  </si>
  <si>
    <t>5710</t>
  </si>
  <si>
    <t>571000</t>
  </si>
  <si>
    <t>KUTXABANK 1061070594</t>
  </si>
  <si>
    <t>571001</t>
  </si>
  <si>
    <t>BBVA 0000252813</t>
  </si>
  <si>
    <t>571002</t>
  </si>
  <si>
    <t>CAJA LABORAL 0600900038</t>
  </si>
  <si>
    <t>571003</t>
  </si>
  <si>
    <t>BANCO ESPAñA 0253642003</t>
  </si>
  <si>
    <t>571006</t>
  </si>
  <si>
    <t>B.SANTANDER CENTRAL HISPANO 2016126587</t>
  </si>
  <si>
    <t>571007</t>
  </si>
  <si>
    <t>BANKOA 0010032229</t>
  </si>
  <si>
    <t>571008</t>
  </si>
  <si>
    <t>BANKINTER 0100008703</t>
  </si>
  <si>
    <t>571009</t>
  </si>
  <si>
    <t>BANCO POPULAR ESPAñOL 0660000467</t>
  </si>
  <si>
    <t>571010</t>
  </si>
  <si>
    <t>TARGOBANK 0216 2899 66 8000076198</t>
  </si>
  <si>
    <t>571014</t>
  </si>
  <si>
    <t>IBERCAJA 0330006246</t>
  </si>
  <si>
    <t>571016</t>
  </si>
  <si>
    <t>LA CAIXA 0200103778</t>
  </si>
  <si>
    <t>571020</t>
  </si>
  <si>
    <t>DEUTSCHE BANK 4290050082</t>
  </si>
  <si>
    <t>571022</t>
  </si>
  <si>
    <t>BANCO SABADELL 0001011704</t>
  </si>
  <si>
    <t>571023</t>
  </si>
  <si>
    <t>CAJA MADRID 6000019447</t>
  </si>
  <si>
    <t>571024</t>
  </si>
  <si>
    <t>CAJA DE ARQUITECTOS 0000004149</t>
  </si>
  <si>
    <t>571026</t>
  </si>
  <si>
    <t>CAJA RURAL DE NAVARRA 0704561026</t>
  </si>
  <si>
    <t>573</t>
  </si>
  <si>
    <t>5730</t>
  </si>
  <si>
    <t>TESORERIA: CTA.AUTORIZADA. INGRES.DPTOS.</t>
  </si>
  <si>
    <t>5731</t>
  </si>
  <si>
    <t>TESORERIA: CTA.AUTORIZADA. DEPOSITOS</t>
  </si>
  <si>
    <t>5732</t>
  </si>
  <si>
    <t>CTA.AUTOR.FIANZAS.KUTXABANK 1062462774</t>
  </si>
  <si>
    <t>575</t>
  </si>
  <si>
    <t>5751</t>
  </si>
  <si>
    <t>TESORERIA: CTA.AUTORIZADA. GASTOS DPTOS.</t>
  </si>
  <si>
    <t>5752</t>
  </si>
  <si>
    <t>CTA.AUT.FEOGA-GARANTIA KUTXA 1062170294</t>
  </si>
  <si>
    <t>58</t>
  </si>
  <si>
    <t>589</t>
  </si>
  <si>
    <t>5890</t>
  </si>
  <si>
    <t>PROVISION PARA CCII A C/P</t>
  </si>
  <si>
    <t>6</t>
  </si>
  <si>
    <t>60</t>
  </si>
  <si>
    <t>602</t>
  </si>
  <si>
    <t>6020</t>
  </si>
  <si>
    <t>602001</t>
  </si>
  <si>
    <t>SUMINISTRO DE COMBUSTIBLE Y GAS</t>
  </si>
  <si>
    <t>602012</t>
  </si>
  <si>
    <t>SUMINISTRO DE OTROS PRODUCTOS</t>
  </si>
  <si>
    <t>602013</t>
  </si>
  <si>
    <t>MATERIAL ORDINARIO NO INVENTARIABLE</t>
  </si>
  <si>
    <t>602014</t>
  </si>
  <si>
    <t>OTRO MATERIAL NO INVENTARIABLE</t>
  </si>
  <si>
    <t>62</t>
  </si>
  <si>
    <t>620</t>
  </si>
  <si>
    <t>6200</t>
  </si>
  <si>
    <t>GASTOS INVEST.Y DESARROLLO EJERCICIO</t>
  </si>
  <si>
    <t>621</t>
  </si>
  <si>
    <t>6210</t>
  </si>
  <si>
    <t>ARRENDTOS.DE TERRENOS Y BIENES NATURALES</t>
  </si>
  <si>
    <t>6211</t>
  </si>
  <si>
    <t>ARRENDTOS.DE EDIF.Y OTRAS CONSTRUCCIONES</t>
  </si>
  <si>
    <t>6212</t>
  </si>
  <si>
    <t>ARRENDTOS.DE MAQU.,INSTAL.Y UTILLAJE</t>
  </si>
  <si>
    <t>6213</t>
  </si>
  <si>
    <t>621301</t>
  </si>
  <si>
    <t>ARRENDAMIENTO DE MATERIAL DE TRANSPORTE</t>
  </si>
  <si>
    <t>621302</t>
  </si>
  <si>
    <t>ARRENDAMIENTO MATERIAL TRANSPORTE A L/P</t>
  </si>
  <si>
    <t>6214</t>
  </si>
  <si>
    <t>621401</t>
  </si>
  <si>
    <t>ARRENDAMIENTO DE MOBILIARIO Y ENSERES</t>
  </si>
  <si>
    <t>621402</t>
  </si>
  <si>
    <t>ARRENDAMIENTO MOBILIARIO Y ENSERES L/P</t>
  </si>
  <si>
    <t>6215</t>
  </si>
  <si>
    <t>621501</t>
  </si>
  <si>
    <t>ARREND. EQUIPOS PROCESO DE INFORMACION</t>
  </si>
  <si>
    <t>621502</t>
  </si>
  <si>
    <t>ARREND.EQUIPOS PROCESO INFORMACION L/P</t>
  </si>
  <si>
    <t>6216</t>
  </si>
  <si>
    <t>ARRENDAMIENTO DE PROGRAMAS INFORMATICOS</t>
  </si>
  <si>
    <t>6219</t>
  </si>
  <si>
    <t>CÁNONES</t>
  </si>
  <si>
    <t>622</t>
  </si>
  <si>
    <t>6220</t>
  </si>
  <si>
    <t>622000</t>
  </si>
  <si>
    <t>REPAR.Y CONSER.DE TERR.Y BIENES NATUR.</t>
  </si>
  <si>
    <t>622002</t>
  </si>
  <si>
    <t>REPAR.Y CONSER.DE EDIF.Y OTRAS CONSTR.</t>
  </si>
  <si>
    <t>622003</t>
  </si>
  <si>
    <t>REPAR.Y CONSER.DE MAQU.,INST.Y UTILLAJE</t>
  </si>
  <si>
    <t>622004</t>
  </si>
  <si>
    <t>REPAR.Y CONSERVACION MATERIAL TRANSPORTE</t>
  </si>
  <si>
    <t>622005</t>
  </si>
  <si>
    <t>REPAR.Y CONSER.DE MOBILIARIO Y ENSERES</t>
  </si>
  <si>
    <t>622006</t>
  </si>
  <si>
    <t>REPAR.Y CONSER.DE EQUI.PARA PROC.DE INF.</t>
  </si>
  <si>
    <t>622007</t>
  </si>
  <si>
    <t>REPAR.Y CONSER.DE CARR.CAMI.Y PIS.FORES.</t>
  </si>
  <si>
    <t>622008</t>
  </si>
  <si>
    <t>REPAR.Y CONSER.DE CONSTRUCCIONES ESPEC.</t>
  </si>
  <si>
    <t>622009</t>
  </si>
  <si>
    <t>REPARACION Y CONSERVAC.OTRO INMOVILIZADO</t>
  </si>
  <si>
    <t>6221</t>
  </si>
  <si>
    <t>CONSERVACION CARRETERAS (CAPITULO 6)</t>
  </si>
  <si>
    <t>6222</t>
  </si>
  <si>
    <t>622200</t>
  </si>
  <si>
    <t>LIMPIEZA DE PLAYAS</t>
  </si>
  <si>
    <t>622201</t>
  </si>
  <si>
    <t>LIMPIEZA</t>
  </si>
  <si>
    <t>622202</t>
  </si>
  <si>
    <t>RECOGIDA DE RESIDUOS</t>
  </si>
  <si>
    <t>622203</t>
  </si>
  <si>
    <t>SEGURIDAD</t>
  </si>
  <si>
    <t>622204</t>
  </si>
  <si>
    <t>CUADRILLAS DE RETENES</t>
  </si>
  <si>
    <t>622205</t>
  </si>
  <si>
    <t>SERVICIOS ASISTENCIALES</t>
  </si>
  <si>
    <t>622206</t>
  </si>
  <si>
    <t>DOTACION SERVICIOS NUEVOS</t>
  </si>
  <si>
    <t>622207</t>
  </si>
  <si>
    <t>OTROS GASTOS DIVERSOS</t>
  </si>
  <si>
    <t>622208</t>
  </si>
  <si>
    <t>OTROS TRABAJOS</t>
  </si>
  <si>
    <t>6228</t>
  </si>
  <si>
    <t>INFRAESTRUCTURAS, CONSERVACION</t>
  </si>
  <si>
    <t>623</t>
  </si>
  <si>
    <t>6230</t>
  </si>
  <si>
    <t>ESTUDIOS Y DICTAMENES</t>
  </si>
  <si>
    <t>6231</t>
  </si>
  <si>
    <t>GASTOS Y COSTAS JUDICIALES</t>
  </si>
  <si>
    <t>6232</t>
  </si>
  <si>
    <t>SERVICIO DE DOCUMENTACION E INFORMACION</t>
  </si>
  <si>
    <t>6233</t>
  </si>
  <si>
    <t>VALORAC.,PER.,VERIFIC.Y GTOS.REGISTRAL.</t>
  </si>
  <si>
    <t>6234</t>
  </si>
  <si>
    <t>CONTRATOS SOCIO CULTURALES Y DEPORTIVOS</t>
  </si>
  <si>
    <t>6235</t>
  </si>
  <si>
    <t>SERVICIOS DE TRADUCCION</t>
  </si>
  <si>
    <t>6239</t>
  </si>
  <si>
    <t>624</t>
  </si>
  <si>
    <t>6240</t>
  </si>
  <si>
    <t>TRANSPORTES. CONTRATOS EXTERIORES</t>
  </si>
  <si>
    <t>625</t>
  </si>
  <si>
    <t>6250</t>
  </si>
  <si>
    <t>PRIMAS DE SEGUROS DE EDIFICIOS Y LOCALES</t>
  </si>
  <si>
    <t>6251</t>
  </si>
  <si>
    <t>PRIMAS DE SEGUROS DE VEHICULOS</t>
  </si>
  <si>
    <t>6253</t>
  </si>
  <si>
    <t>PRIMAS DE SEGUROS PERSONALES</t>
  </si>
  <si>
    <t>6254</t>
  </si>
  <si>
    <t>PRIMAS DE SEGUROS DE OBRAS DE ARTE</t>
  </si>
  <si>
    <t>6255</t>
  </si>
  <si>
    <t>PRIMAS DE SEGUROS DE RESPONSABIL. CIVIL</t>
  </si>
  <si>
    <t>6259</t>
  </si>
  <si>
    <t>PRIMAS DE SEGUROS. OTROS RIESGOS</t>
  </si>
  <si>
    <t>627</t>
  </si>
  <si>
    <t>6270</t>
  </si>
  <si>
    <t>GTO.ACTOS OFICIALES Y ATENC.PROTOCOL.</t>
  </si>
  <si>
    <t>6271</t>
  </si>
  <si>
    <t>PUBLICIDAD Y PROPAGANDA</t>
  </si>
  <si>
    <t>6272</t>
  </si>
  <si>
    <t>PUBLICACIONES</t>
  </si>
  <si>
    <t>6273</t>
  </si>
  <si>
    <t>EXPOSICIONES Y CERTAMENES</t>
  </si>
  <si>
    <t>6274</t>
  </si>
  <si>
    <t>PROCESOS ELECTORALES</t>
  </si>
  <si>
    <t>628</t>
  </si>
  <si>
    <t>6280</t>
  </si>
  <si>
    <t>628002</t>
  </si>
  <si>
    <t>SUMINISTRO DE ENERGIA ELECTRICA</t>
  </si>
  <si>
    <t>628003</t>
  </si>
  <si>
    <t>SUMINISTRO DE AGUA</t>
  </si>
  <si>
    <t>628004</t>
  </si>
  <si>
    <t>SUMINISTRO DE VESTUARIO Y UNIFORMES</t>
  </si>
  <si>
    <t>628005</t>
  </si>
  <si>
    <t>SUMINISTRO DE PRODUCTOS ALIMENTICIOS</t>
  </si>
  <si>
    <t>628006</t>
  </si>
  <si>
    <t>SUMINISTRO DE MENAJE DOMESTICO</t>
  </si>
  <si>
    <t>628007</t>
  </si>
  <si>
    <t>SUMINISTRO DE UTILES Y HERRAMIENTAS</t>
  </si>
  <si>
    <t>628008</t>
  </si>
  <si>
    <t>SUMINISTRO PROD.FARMAC.Y MAT.SANITARIO</t>
  </si>
  <si>
    <t>628009</t>
  </si>
  <si>
    <t>SUMINISTRO DE PRODUCTOS LIMPIEZA Y ASEO</t>
  </si>
  <si>
    <t>628010</t>
  </si>
  <si>
    <t>SUMINISTRO DE IMPRESOS</t>
  </si>
  <si>
    <t>628011</t>
  </si>
  <si>
    <t>SUMINISTRO DE MATERIALES ESPECIALES</t>
  </si>
  <si>
    <t>628012</t>
  </si>
  <si>
    <t>SUMINISTRO PROD.AGRAR.GANAD.FORESTALES</t>
  </si>
  <si>
    <t>628013</t>
  </si>
  <si>
    <t>SUMINISTRO PRODUCTOS PARA CARRETERAS,ETC</t>
  </si>
  <si>
    <t>628014</t>
  </si>
  <si>
    <t>SUMINISTRO MAT.ELECTRICO, ELECTRON.Y COM</t>
  </si>
  <si>
    <t>629</t>
  </si>
  <si>
    <t>6290</t>
  </si>
  <si>
    <t>629000</t>
  </si>
  <si>
    <t>COMUNICACIONES TELEFONICAS</t>
  </si>
  <si>
    <t>629001</t>
  </si>
  <si>
    <t>COMUNICAC.POSTALES</t>
  </si>
  <si>
    <t>629002</t>
  </si>
  <si>
    <t>COMUNICACIONES. TELEGRÁFICAS</t>
  </si>
  <si>
    <t>629003</t>
  </si>
  <si>
    <t>COMUNICACIONES. MENSAJERIA</t>
  </si>
  <si>
    <t>629004</t>
  </si>
  <si>
    <t>OTROS GASTOS DE COMUNICACIONES</t>
  </si>
  <si>
    <t>6291</t>
  </si>
  <si>
    <t>629101</t>
  </si>
  <si>
    <t>LIBROS Y OTRAS PUBLICACIONES</t>
  </si>
  <si>
    <t>629102</t>
  </si>
  <si>
    <t>MATERIAL INFORMATICO</t>
  </si>
  <si>
    <t>6293</t>
  </si>
  <si>
    <t>629300</t>
  </si>
  <si>
    <t>SERVICIOS INFORMATICOS</t>
  </si>
  <si>
    <t>629301</t>
  </si>
  <si>
    <t>GRABACION DE DATOS</t>
  </si>
  <si>
    <t>6299</t>
  </si>
  <si>
    <t>629900</t>
  </si>
  <si>
    <t>SERVICIOS MEDICOS</t>
  </si>
  <si>
    <t>63</t>
  </si>
  <si>
    <t>631</t>
  </si>
  <si>
    <t>6311</t>
  </si>
  <si>
    <t>TRIBUTOS LOCALES</t>
  </si>
  <si>
    <t>6312</t>
  </si>
  <si>
    <t>TRIBUTOS FORALES</t>
  </si>
  <si>
    <t>6313</t>
  </si>
  <si>
    <t>TRIBUTOS AUTONOMICOS</t>
  </si>
  <si>
    <t>6314</t>
  </si>
  <si>
    <t>TRIBUTOS ESTATALES</t>
  </si>
  <si>
    <t>64</t>
  </si>
  <si>
    <t>640</t>
  </si>
  <si>
    <t>6400</t>
  </si>
  <si>
    <t>RETRIB.BASICAS Y REMUN.ALTOS CARGOS</t>
  </si>
  <si>
    <t>6401</t>
  </si>
  <si>
    <t>RETR.BASIC.Y OTRAS REM.PERS.EVENT.GABIN.</t>
  </si>
  <si>
    <t>6402</t>
  </si>
  <si>
    <t>640200</t>
  </si>
  <si>
    <t>FUNCIONARIOS. RETRIBUCIONES BASICAS</t>
  </si>
  <si>
    <t>640201</t>
  </si>
  <si>
    <t>FUNCIONARIOS. COMPLEMENTO DESTINO</t>
  </si>
  <si>
    <t>640202</t>
  </si>
  <si>
    <t>FUNCIONARIOS. COMPLEMENTO ESPECIFICO</t>
  </si>
  <si>
    <t>640203</t>
  </si>
  <si>
    <t>FUNCIONARIOS. PRODUCTIVIDAD</t>
  </si>
  <si>
    <t>640204</t>
  </si>
  <si>
    <t>FUNCIONARIOS. RETRIBUCIONES EN ESPECIE</t>
  </si>
  <si>
    <t>640205</t>
  </si>
  <si>
    <t>FUNCIONARIOS. PLUSES Y OTROS CONCEPTOS</t>
  </si>
  <si>
    <t>6403</t>
  </si>
  <si>
    <t>640300</t>
  </si>
  <si>
    <t>LABORALES FIJOS. RETRIBUCIONES BASICAS</t>
  </si>
  <si>
    <t>640301</t>
  </si>
  <si>
    <t>LABORALES FIJOS. OTROS COMPLEMENTOS</t>
  </si>
  <si>
    <t>640302</t>
  </si>
  <si>
    <t>PERSONAL LABORAL EVENTUAL</t>
  </si>
  <si>
    <t>640303</t>
  </si>
  <si>
    <t>PERSONAL LABORAL TRABAJOS ESPECIFICOS</t>
  </si>
  <si>
    <t>641</t>
  </si>
  <si>
    <t>6410</t>
  </si>
  <si>
    <t>PREMIOS DE JUBILACION</t>
  </si>
  <si>
    <t>6411</t>
  </si>
  <si>
    <t>OTRAS PRESTACIONES SOCIALES</t>
  </si>
  <si>
    <t>6412</t>
  </si>
  <si>
    <t>DIETAS,ESTANC.,LOCOM.Y TRASLADOS</t>
  </si>
  <si>
    <t>642</t>
  </si>
  <si>
    <t>6420</t>
  </si>
  <si>
    <t>6422</t>
  </si>
  <si>
    <t>6423</t>
  </si>
  <si>
    <t>OTRAS</t>
  </si>
  <si>
    <t>643</t>
  </si>
  <si>
    <t>6430</t>
  </si>
  <si>
    <t>APORT.A SIST.COMPLEM.PENS.ELKARKIDETZA</t>
  </si>
  <si>
    <t>645</t>
  </si>
  <si>
    <t>6450</t>
  </si>
  <si>
    <t>CLASES PASIVAS</t>
  </si>
  <si>
    <t>649</t>
  </si>
  <si>
    <t>6490</t>
  </si>
  <si>
    <t>FORMACION DEL PERSONAL</t>
  </si>
  <si>
    <t>6492</t>
  </si>
  <si>
    <t>SEGUROS PRIVADOS</t>
  </si>
  <si>
    <t>6499</t>
  </si>
  <si>
    <t>649911</t>
  </si>
  <si>
    <t>65</t>
  </si>
  <si>
    <t>650</t>
  </si>
  <si>
    <t>6500</t>
  </si>
  <si>
    <t>650000</t>
  </si>
  <si>
    <t>TRANSFERENCIAS CORRIENTES A JJGG</t>
  </si>
  <si>
    <t>650001</t>
  </si>
  <si>
    <t>TRANSF.CORR. A ORGAN.AUTO. THG</t>
  </si>
  <si>
    <t>650002</t>
  </si>
  <si>
    <t>TRANSFER CORRIEN A SOCIED DEL GRUPO</t>
  </si>
  <si>
    <t>650010</t>
  </si>
  <si>
    <t>TRANSFERENCIAS DE CAPITAL JJGG</t>
  </si>
  <si>
    <t>650011</t>
  </si>
  <si>
    <t>TRANSFERENCIAS DE CAPITAL ULIAZPI</t>
  </si>
  <si>
    <t>650012</t>
  </si>
  <si>
    <t>TRANSFER CAPITAL SOCIEDADES DEL GRUPO</t>
  </si>
  <si>
    <t>6501</t>
  </si>
  <si>
    <t>650100</t>
  </si>
  <si>
    <t>TRAN.CTES.A ADM.GRAL.ESTADO.CUPO ESTADO</t>
  </si>
  <si>
    <t>650101</t>
  </si>
  <si>
    <t>T.C.A ADM.GRAL.ESTADO.REG.CUPO EJ.ANTER.</t>
  </si>
  <si>
    <t>650102</t>
  </si>
  <si>
    <t>T.C.A ADM.GRAL.C.A.P.V.APORT.FINANC.C.ES</t>
  </si>
  <si>
    <t>650103</t>
  </si>
  <si>
    <t>T.C.A ADM.GRAL.C.A.P.V.POR TRANSF.COMPET</t>
  </si>
  <si>
    <t>650104</t>
  </si>
  <si>
    <t>T.C.A ADM.GRAL.C.A.P.V.POR FIN.CONJ.GAST</t>
  </si>
  <si>
    <t>650109</t>
  </si>
  <si>
    <t>T.C.A ADM.GRAL.C.A.P.V.OTRAS TRANSFEREN.</t>
  </si>
  <si>
    <t>650110</t>
  </si>
  <si>
    <t>DOTACION PROVISION COMPR.INSTITUC.</t>
  </si>
  <si>
    <t>650111</t>
  </si>
  <si>
    <t>T.C.A ADM.GRAL.ESTADO.OTRAS TRANSF</t>
  </si>
  <si>
    <t>650120</t>
  </si>
  <si>
    <t>T.C.A DIPUTACIONES FORALES C.A.P.V.</t>
  </si>
  <si>
    <t>650130</t>
  </si>
  <si>
    <t>TRANSFERENCIAS CORRIENTES A AYTOS</t>
  </si>
  <si>
    <t>650131</t>
  </si>
  <si>
    <t>TRANSFERENCIAS CORRIENTES A EUDEL</t>
  </si>
  <si>
    <t>650140</t>
  </si>
  <si>
    <t>TRANSF.CTES.A INSTITUC.DERECHO PUBLICO</t>
  </si>
  <si>
    <t>650141</t>
  </si>
  <si>
    <t>TRANSF.CORR.AL THG. A OTROS</t>
  </si>
  <si>
    <t>650160</t>
  </si>
  <si>
    <t>OTRAS TRANSFERENCIAS SIN ESPECIFICAR</t>
  </si>
  <si>
    <t>650190</t>
  </si>
  <si>
    <t>TRANSFER CORRIE A LA COMUNI AUTONOMA</t>
  </si>
  <si>
    <t>651</t>
  </si>
  <si>
    <t>6510</t>
  </si>
  <si>
    <t>651001</t>
  </si>
  <si>
    <t>SUBVENCIONES CORRIENTES A ULIAZPI</t>
  </si>
  <si>
    <t>651002</t>
  </si>
  <si>
    <t>SUBVENCION CORRIEN A SOCID DEL GRUPO</t>
  </si>
  <si>
    <t>6511</t>
  </si>
  <si>
    <t>651130</t>
  </si>
  <si>
    <t>SUBVENCIONES CORRIENTES A AYUNTAMIENTOS</t>
  </si>
  <si>
    <t>651131</t>
  </si>
  <si>
    <t>SUBVENCIONES CORRIENTES A EUDEL</t>
  </si>
  <si>
    <t>651132</t>
  </si>
  <si>
    <t>SUBVENCIONES CORRIENTES A ATTG</t>
  </si>
  <si>
    <t>651140</t>
  </si>
  <si>
    <t>SUBV.CORRIENTES A PAISES UNION EUROPEA</t>
  </si>
  <si>
    <t>651160</t>
  </si>
  <si>
    <t>OTRAS SUBVENC CORRIEN SIN ESPECIFICAR</t>
  </si>
  <si>
    <t>651161</t>
  </si>
  <si>
    <t>SUBV.CTES.A ENTES PUBLICOS FUERA PV</t>
  </si>
  <si>
    <t>651170</t>
  </si>
  <si>
    <t>SUBVENCION CORRIEN A EMPRESAS PRIVADAS</t>
  </si>
  <si>
    <t>651180</t>
  </si>
  <si>
    <t>SUBVENCIONES CORRIENTES A FAMILIAS</t>
  </si>
  <si>
    <t>651181</t>
  </si>
  <si>
    <t>SUBVENCION CORRIENTE A INSTIT SIN FINES</t>
  </si>
  <si>
    <t>651190</t>
  </si>
  <si>
    <t>SUBVENCIONES DE CAPITAL ENTES LOCALES</t>
  </si>
  <si>
    <t>651191</t>
  </si>
  <si>
    <t>SUBVENCIONES DE CAPITAL OTROS ENTES FUER</t>
  </si>
  <si>
    <t>651192</t>
  </si>
  <si>
    <t>SUBVENCION CAPITAL OTROS ENTES PUB FUERA</t>
  </si>
  <si>
    <t>651193</t>
  </si>
  <si>
    <t>SUBVEN. CAPITAL A EMPRESAS PRIVADAS</t>
  </si>
  <si>
    <t>651194</t>
  </si>
  <si>
    <t>SUBVENCIONES DE CAPITAL A FAMILIAS</t>
  </si>
  <si>
    <t>651195</t>
  </si>
  <si>
    <t>SUBVEN.CAPITAL A INSTITUC.SIN FINES LUCR</t>
  </si>
  <si>
    <t>651196</t>
  </si>
  <si>
    <t>TRABAJOS REALIZADOS PARA OTROS ENTES</t>
  </si>
  <si>
    <t>651197</t>
  </si>
  <si>
    <t>SUBV.CAPITAL A PAISES UNION EUROPEA</t>
  </si>
  <si>
    <t>651198</t>
  </si>
  <si>
    <t>APORTAC.PATRIMONIALES A FUNDACIONES</t>
  </si>
  <si>
    <t>66</t>
  </si>
  <si>
    <t>662</t>
  </si>
  <si>
    <t>6625</t>
  </si>
  <si>
    <t>662500</t>
  </si>
  <si>
    <t>INT.DEUDAS CON ENT.CREDITO DEL EXTERIOR</t>
  </si>
  <si>
    <t>662501</t>
  </si>
  <si>
    <t>INTERESES DEUDAS CON ENT.CREDITO</t>
  </si>
  <si>
    <t>6626</t>
  </si>
  <si>
    <t>662600</t>
  </si>
  <si>
    <t>INTERESES APLAZAMIENTO APORTACIONES</t>
  </si>
  <si>
    <t>662601</t>
  </si>
  <si>
    <t>INT.PTMO.L/P G.VASCO-ACDO.INT.2013</t>
  </si>
  <si>
    <t>662602</t>
  </si>
  <si>
    <t>INT.COMPRA PEñAFLORIDA (NO PRESUPUEST.)</t>
  </si>
  <si>
    <t>662603</t>
  </si>
  <si>
    <t>INTERESES DE OTRAS DEUDAS</t>
  </si>
  <si>
    <t>6628</t>
  </si>
  <si>
    <t>INTER.PERM.FINANC.DESIG.INSTR.COBERTURA</t>
  </si>
  <si>
    <t>666</t>
  </si>
  <si>
    <t>6660</t>
  </si>
  <si>
    <t>PERD.PARTIC.EN ENTIDADES GRUPO</t>
  </si>
  <si>
    <t>667</t>
  </si>
  <si>
    <t>6671</t>
  </si>
  <si>
    <t>667100</t>
  </si>
  <si>
    <t>PERDIDAS INSOLV.DER.PRESUP.EJ.CORRIENTE</t>
  </si>
  <si>
    <t>667101</t>
  </si>
  <si>
    <t>PERDIDAS INSOLV.DER.PRESUP.EJ.CERRADOS</t>
  </si>
  <si>
    <t>667102</t>
  </si>
  <si>
    <t>PERDIDAS INSOLV.DER.TRIBUT.EJ.CORRIENTE</t>
  </si>
  <si>
    <t>667103</t>
  </si>
  <si>
    <t>PERDIDAS INSOLV.DER.TRIBUT.EJ.CERRADOS</t>
  </si>
  <si>
    <t>667104</t>
  </si>
  <si>
    <t>PERDIDAS PRESCR.DER.TRIBUT.EJ.CERRADOS</t>
  </si>
  <si>
    <t>667105</t>
  </si>
  <si>
    <t>PERDIDAS PRESCR.DER.TRIBUT.EJ.CORRIENTE</t>
  </si>
  <si>
    <t>668</t>
  </si>
  <si>
    <t>6680</t>
  </si>
  <si>
    <t>DIFERENCIAS NEGATIVAS DE CAMBIO</t>
  </si>
  <si>
    <t>669</t>
  </si>
  <si>
    <t>6690</t>
  </si>
  <si>
    <t>COMISIONES DE DISPONIBILIDAD</t>
  </si>
  <si>
    <t>6691</t>
  </si>
  <si>
    <t>COMISIONES SERVICIOS FINANCIEROS</t>
  </si>
  <si>
    <t>67</t>
  </si>
  <si>
    <t>670</t>
  </si>
  <si>
    <t>6700</t>
  </si>
  <si>
    <t>PERDIDAS PROCED.INMOVILIZADO INTANGIBLE</t>
  </si>
  <si>
    <t>671</t>
  </si>
  <si>
    <t>6710</t>
  </si>
  <si>
    <t>PERDIDAS PROCED.INMOVILIZADO MATERIAL</t>
  </si>
  <si>
    <t>678</t>
  </si>
  <si>
    <t>6780</t>
  </si>
  <si>
    <t>PERDIDAS ANULAC. DERECH. PRES. CERRADOS</t>
  </si>
  <si>
    <t>6781</t>
  </si>
  <si>
    <t>PERDIDAS ANULAC. DERECH. TRIBUT. CERRADO</t>
  </si>
  <si>
    <t>68</t>
  </si>
  <si>
    <t>680</t>
  </si>
  <si>
    <t>6800</t>
  </si>
  <si>
    <t>AMORTIZACION INVERSION INVESTIGACION</t>
  </si>
  <si>
    <t>6801</t>
  </si>
  <si>
    <t>AMORTIZACION INVERSION EN DESARROLLO</t>
  </si>
  <si>
    <t>6803</t>
  </si>
  <si>
    <t>AMORTIZACION DE PROPIEDAD INDUSTRIAL</t>
  </si>
  <si>
    <t>6806</t>
  </si>
  <si>
    <t>AMORTIZACION APLICACIONES INFORMATICAS</t>
  </si>
  <si>
    <t>6807</t>
  </si>
  <si>
    <t>AMORT.INV.ACT.REG.ARREND.O CEDIDOS</t>
  </si>
  <si>
    <t>6809</t>
  </si>
  <si>
    <t>AMORTIZACION DE INMOVILIZADO INTANGIBLE</t>
  </si>
  <si>
    <t>681</t>
  </si>
  <si>
    <t>6810</t>
  </si>
  <si>
    <t>AMORTIZACION TERR.Y BIENES NATURALES</t>
  </si>
  <si>
    <t>6811</t>
  </si>
  <si>
    <t>AMORTIZACION DE CONSTRUCCIONES</t>
  </si>
  <si>
    <t>6812</t>
  </si>
  <si>
    <t>AMORTIZACION DE INFRAESTRUCTURAS</t>
  </si>
  <si>
    <t>6813</t>
  </si>
  <si>
    <t>AMORTIZACION BIENS PATRIM.ARTISTICO</t>
  </si>
  <si>
    <t>6814</t>
  </si>
  <si>
    <t>AMORTIZACION DE MAQUINARIA Y UTILLAJE</t>
  </si>
  <si>
    <t>6815</t>
  </si>
  <si>
    <t>AMORTIZACION INSTAL.TECNICAS Y OTRAS</t>
  </si>
  <si>
    <t>6816</t>
  </si>
  <si>
    <t>AMORTIZACION DE MOBILIARIO</t>
  </si>
  <si>
    <t>6817</t>
  </si>
  <si>
    <t>AMORTIZACION EQUIPOS PROCESO INFORM.</t>
  </si>
  <si>
    <t>6818</t>
  </si>
  <si>
    <t>AMORTIZACION ELEMENTOS DE TRANSPORTE</t>
  </si>
  <si>
    <t>6819</t>
  </si>
  <si>
    <t>AMORTIZACION DE OTRO INMOV MATERIAL</t>
  </si>
  <si>
    <t>682</t>
  </si>
  <si>
    <t>6820</t>
  </si>
  <si>
    <t>AMORTIZACION DE INVERSIONES EN TERRENOS</t>
  </si>
  <si>
    <t>6821</t>
  </si>
  <si>
    <t>AMORTIZACION INVERSIONES EN CONSTRUC.</t>
  </si>
  <si>
    <t>69</t>
  </si>
  <si>
    <t>690</t>
  </si>
  <si>
    <t>6903</t>
  </si>
  <si>
    <t>PERDIDAS DETERIORO PROP.IND.E INTELECT.</t>
  </si>
  <si>
    <t>6906</t>
  </si>
  <si>
    <t>PERDIDAS DETERIORO APLIC.INFORMATICAS</t>
  </si>
  <si>
    <t>6907</t>
  </si>
  <si>
    <t>PERDIDAS DETERIORO INV.ACT.REG.ARREND.</t>
  </si>
  <si>
    <t>6909</t>
  </si>
  <si>
    <t>PERDIDAS DETERIORO OTRO INMOV.INTANG.</t>
  </si>
  <si>
    <t>691</t>
  </si>
  <si>
    <t>6910</t>
  </si>
  <si>
    <t>PERDIDAS DETERIORO TERR.Y BIENES NAT.</t>
  </si>
  <si>
    <t>6911</t>
  </si>
  <si>
    <t>PERDIDAS DETERIORO CONSTRUCCIONES</t>
  </si>
  <si>
    <t>6912</t>
  </si>
  <si>
    <t>PERDIDAS DETERIORO INFRAESTRUCTURAS</t>
  </si>
  <si>
    <t>6913</t>
  </si>
  <si>
    <t>PERDIDAS DETERIORO BIEN.PATRIM.HIST.</t>
  </si>
  <si>
    <t>6914</t>
  </si>
  <si>
    <t>PERDIDAS DETERIORO MAQUINARIA Y UTILLAJE</t>
  </si>
  <si>
    <t>6915</t>
  </si>
  <si>
    <t>PERDIDAS DETERIORO INST.TEC.Y OTRAS INS.</t>
  </si>
  <si>
    <t>6916</t>
  </si>
  <si>
    <t>PERDIDAS DETERIORO DE MOBILIARIO</t>
  </si>
  <si>
    <t>6917</t>
  </si>
  <si>
    <t>PERDIDAS DETERIORO EQ.PROC.INFORMACION</t>
  </si>
  <si>
    <t>6918</t>
  </si>
  <si>
    <t>PERDIDAS DETERIORO ELEMEN.TRANSPORTE</t>
  </si>
  <si>
    <t>6919</t>
  </si>
  <si>
    <t>PERDIDAS DETERIORO OTRO INMOV.MATER.</t>
  </si>
  <si>
    <t>692</t>
  </si>
  <si>
    <t>6920</t>
  </si>
  <si>
    <t>PERDIDAS DETERIORO INVERS.TERRENOS</t>
  </si>
  <si>
    <t>6921</t>
  </si>
  <si>
    <t>PERDIDAS DETERIORO INVERS.CONSTRUCC.</t>
  </si>
  <si>
    <t>693</t>
  </si>
  <si>
    <t>6930</t>
  </si>
  <si>
    <t>PERDIDAS DETERIORO PROD.TERM.Y EN CURSO</t>
  </si>
  <si>
    <t>6931</t>
  </si>
  <si>
    <t>PERDIDAS DETERIORO DE MERCADERIAS</t>
  </si>
  <si>
    <t>6932</t>
  </si>
  <si>
    <t>PERDIDAS DETERIORO MATERIAS PRIMAS</t>
  </si>
  <si>
    <t>6933</t>
  </si>
  <si>
    <t>PERDIDAS DETERIORO OTROS APROVISION.</t>
  </si>
  <si>
    <t>6937</t>
  </si>
  <si>
    <t>PERDIDAS DETERIORO ACTIV.CONSTRUIDOS</t>
  </si>
  <si>
    <t>6938</t>
  </si>
  <si>
    <t>PERDIDAS DETERIORO ACTIV.EST.VENTA</t>
  </si>
  <si>
    <t>696</t>
  </si>
  <si>
    <t>6960</t>
  </si>
  <si>
    <t>PERDIDAS DETERIORO PARTICIP.ENT.D.PUBL.</t>
  </si>
  <si>
    <t>6961</t>
  </si>
  <si>
    <t>PERDIDAS DETERIORO PARTIC.SOC.PUBLIC.</t>
  </si>
  <si>
    <t>6962</t>
  </si>
  <si>
    <t>PERDIDAS DETERIORO PART.ENTES PUB.D.PRIV</t>
  </si>
  <si>
    <t>6963</t>
  </si>
  <si>
    <t>PERDIDAS DETERIORO PART.ENTID.GRUPO</t>
  </si>
  <si>
    <t>6964</t>
  </si>
  <si>
    <t>PERDIDAS DETERIORO PARTIC.INSTR.PATR.</t>
  </si>
  <si>
    <t>6965</t>
  </si>
  <si>
    <t>PERDIDAS DETERIORO VALOR.REPRESENTAT.</t>
  </si>
  <si>
    <t>6966</t>
  </si>
  <si>
    <t>PERDIDAS DETERIORO VAL.REPRES.OTRAS ENT.</t>
  </si>
  <si>
    <t>697</t>
  </si>
  <si>
    <t>6970</t>
  </si>
  <si>
    <t>PERDIDAS DETERIORO CRED.ENTID.GRUPO</t>
  </si>
  <si>
    <t>6971</t>
  </si>
  <si>
    <t>697100</t>
  </si>
  <si>
    <t>PERDIDAS DETERIORO DEUDAS TRIBUTARIAS</t>
  </si>
  <si>
    <t>697101</t>
  </si>
  <si>
    <t>DOTACION PROV.INSOLV.DEUDAS TRIBUTARIAS</t>
  </si>
  <si>
    <t>7</t>
  </si>
  <si>
    <t>70</t>
  </si>
  <si>
    <t>700</t>
  </si>
  <si>
    <t>7000</t>
  </si>
  <si>
    <t>VENTAS DE BIENES CORRIENTES</t>
  </si>
  <si>
    <t>7001</t>
  </si>
  <si>
    <t>VENTAS DE MATERIALES INSERVIBLES</t>
  </si>
  <si>
    <t>7002</t>
  </si>
  <si>
    <t>VENTA ENERGIA INSTALAC. FOTOVOLTAICAS</t>
  </si>
  <si>
    <t>72</t>
  </si>
  <si>
    <t>720</t>
  </si>
  <si>
    <t>7200</t>
  </si>
  <si>
    <t>IMPUESTO SOBRE RENTA PERSONAS FISICAS</t>
  </si>
  <si>
    <t>721</t>
  </si>
  <si>
    <t>7210</t>
  </si>
  <si>
    <t>IMPUESTO DE SOCIEDADES</t>
  </si>
  <si>
    <t>722</t>
  </si>
  <si>
    <t>7220</t>
  </si>
  <si>
    <t>IMPUESTO SOBRE SUCESIONES Y DONACIONES</t>
  </si>
  <si>
    <t>728</t>
  </si>
  <si>
    <t>7281</t>
  </si>
  <si>
    <t>IMP.S/ RIQUEZA Y GR.FORTUNAS</t>
  </si>
  <si>
    <t>7282</t>
  </si>
  <si>
    <t>IMPUESTO SOBRE LA RENTA DE NO RESIDENTES</t>
  </si>
  <si>
    <t>7283</t>
  </si>
  <si>
    <t>OTROS IMPUESTOS  DIRECTOS</t>
  </si>
  <si>
    <t>7284</t>
  </si>
  <si>
    <t>IMPUESTOS ENERGETICOS</t>
  </si>
  <si>
    <t>7285</t>
  </si>
  <si>
    <t>IMP. S/LOS DEPOSITOS EN ENT.CREDITO</t>
  </si>
  <si>
    <t>73</t>
  </si>
  <si>
    <t>730</t>
  </si>
  <si>
    <t>7300</t>
  </si>
  <si>
    <t>TRANSMISIONES PATRIMONIALES</t>
  </si>
  <si>
    <t>7301</t>
  </si>
  <si>
    <t>OPER.SOCIET.ACTOS JURIDICOS DOCUMEMTADOS</t>
  </si>
  <si>
    <t>731</t>
  </si>
  <si>
    <t>7310</t>
  </si>
  <si>
    <t>I.V.A.: GESTION PROPIA</t>
  </si>
  <si>
    <t>7311</t>
  </si>
  <si>
    <t>I.V.A.: AJUSTE Y COMPENSACIONES</t>
  </si>
  <si>
    <t>732</t>
  </si>
  <si>
    <t>7320</t>
  </si>
  <si>
    <t>OTROS IMPUESTOS INDIRECTOS</t>
  </si>
  <si>
    <t>7321</t>
  </si>
  <si>
    <t>IMPUESTO S/DETERMINADOS MEDIOS TRANSP.</t>
  </si>
  <si>
    <t>7322</t>
  </si>
  <si>
    <t>IMPUESTO SOBRE LA ELECTRICIDAD</t>
  </si>
  <si>
    <t>7323</t>
  </si>
  <si>
    <t>IMPUESTO S/ALCOHOL Y BEBIDAS DERIVADAS</t>
  </si>
  <si>
    <t>7324</t>
  </si>
  <si>
    <t>IMPUESTO SOBRE LA CERVEZA</t>
  </si>
  <si>
    <t>7325</t>
  </si>
  <si>
    <t>IMPUESTO SOBRE PRODUCTOS INTERMEDIOS</t>
  </si>
  <si>
    <t>7326</t>
  </si>
  <si>
    <t>IMPUESTO SOBRE HIDROCARBUROS</t>
  </si>
  <si>
    <t>7327</t>
  </si>
  <si>
    <t>IMPUESTO SOBRE LABORES DEL TABACO</t>
  </si>
  <si>
    <t>7328</t>
  </si>
  <si>
    <t>IMPUESTO SOBRE SEGUROS</t>
  </si>
  <si>
    <t>7329</t>
  </si>
  <si>
    <t>IMP.S/VTAS.MINORISTAS DET.HIDROCARBUROS</t>
  </si>
  <si>
    <t>739</t>
  </si>
  <si>
    <t>7390</t>
  </si>
  <si>
    <t>IMPUESTO GENERAL SOBRE TRAFICO EMPRESAS</t>
  </si>
  <si>
    <t>7391</t>
  </si>
  <si>
    <t>OTROS IMPUESTOS INDIRECTOS EXTINGUIDOS</t>
  </si>
  <si>
    <t>7392</t>
  </si>
  <si>
    <t>OTROS RECARGOS SOBRE IMP.INDIR.EXTIN.</t>
  </si>
  <si>
    <t>7393</t>
  </si>
  <si>
    <t>IMPTO.S/GASES FLUORADOS EFECTO INVERN.</t>
  </si>
  <si>
    <t>7394</t>
  </si>
  <si>
    <t>IMPUESTO SOBRE ACTIVIDADES DEL JUEGO</t>
  </si>
  <si>
    <t>74</t>
  </si>
  <si>
    <t>7401</t>
  </si>
  <si>
    <t>TASAS BINGO</t>
  </si>
  <si>
    <t>7402</t>
  </si>
  <si>
    <t>TASAS MAQUINAS</t>
  </si>
  <si>
    <t>7403</t>
  </si>
  <si>
    <t>TASAS BOLETOS</t>
  </si>
  <si>
    <t>7404</t>
  </si>
  <si>
    <t>TASAS CASINOS</t>
  </si>
  <si>
    <t>7405</t>
  </si>
  <si>
    <t>TASAS POR PRESTACION DE SERVICIOS</t>
  </si>
  <si>
    <t>7406</t>
  </si>
  <si>
    <t>OTRAS TASAS FISCALES</t>
  </si>
  <si>
    <t>7407</t>
  </si>
  <si>
    <t>740700</t>
  </si>
  <si>
    <t>TASA MANT.SERVIC.PREV.EXT.INCENDIOS DFG</t>
  </si>
  <si>
    <t>741</t>
  </si>
  <si>
    <t>7410</t>
  </si>
  <si>
    <t>741000</t>
  </si>
  <si>
    <t>PRECIOS PUBLICOS POR VENTAS. IMPRESOS</t>
  </si>
  <si>
    <t>741001</t>
  </si>
  <si>
    <t>PRECIOS PUBLICOS POR VTAS.PUBLICACIONES</t>
  </si>
  <si>
    <t>741002</t>
  </si>
  <si>
    <t>PRECIOS PUBLICOS POR VENTAS. CARTONES</t>
  </si>
  <si>
    <t>741003</t>
  </si>
  <si>
    <t>PRECIOS PUBLICOS POR VENTAS. FOTOCOPIAS</t>
  </si>
  <si>
    <t>741007</t>
  </si>
  <si>
    <t>TASAS UTILIZACION DE RED DE ALBERGUES</t>
  </si>
  <si>
    <t>741008</t>
  </si>
  <si>
    <t>TASAS ESTANCIAS COLONIAS Y CAMPAMENTOS</t>
  </si>
  <si>
    <t>741010</t>
  </si>
  <si>
    <t>TASAS UTIL.CENTROS ASIST.TERCERA EDAD</t>
  </si>
  <si>
    <t>741011</t>
  </si>
  <si>
    <t>TASAS ACTIVIDADES Y CICLOS CULTURALES</t>
  </si>
  <si>
    <t>741012</t>
  </si>
  <si>
    <t>TASAS REALIZ. CURSOS,SEMINAR.,Y JORNADAS</t>
  </si>
  <si>
    <t>741014</t>
  </si>
  <si>
    <t>TASAS ENS.LAB.Y OTROS TRAB.FAC.DIR.O.P.</t>
  </si>
  <si>
    <t>741015</t>
  </si>
  <si>
    <t>TASAS ANUNC.NO OBLIG.SUSC.Y N.SUELT.BOG</t>
  </si>
  <si>
    <t>741016</t>
  </si>
  <si>
    <t>TASAS VENTA PLANTA FORESTAL Y ORNAMENTAL</t>
  </si>
  <si>
    <t>741017</t>
  </si>
  <si>
    <t>TASAS ENSAYOS LABORATORIO AGRARIO</t>
  </si>
  <si>
    <t>741018</t>
  </si>
  <si>
    <t>TASAS APROVECHAMIENTOS FORESTALES</t>
  </si>
  <si>
    <t>741019</t>
  </si>
  <si>
    <t>TASAS OTROS SERVICIOS ECONOMICOS</t>
  </si>
  <si>
    <t>741020</t>
  </si>
  <si>
    <t>TASAS FONDO DE MEJORA DE MONTES</t>
  </si>
  <si>
    <t>741021</t>
  </si>
  <si>
    <t>OTRAS TASAS</t>
  </si>
  <si>
    <t>742</t>
  </si>
  <si>
    <t>7420</t>
  </si>
  <si>
    <t>CONCESIONES ADMINISTRATIVAS</t>
  </si>
  <si>
    <t>7421</t>
  </si>
  <si>
    <t>APROVECHAMIENTOS AGRICOLAS Y FORESTALES</t>
  </si>
  <si>
    <t>7422</t>
  </si>
  <si>
    <t>APROVECHAMIENTOS ESPECIALES</t>
  </si>
  <si>
    <t>7423</t>
  </si>
  <si>
    <t>EXPLOTACIONES</t>
  </si>
  <si>
    <t>744</t>
  </si>
  <si>
    <t>7440</t>
  </si>
  <si>
    <t>CANON DE SUPERFICIE DE MINAS</t>
  </si>
  <si>
    <t>7441</t>
  </si>
  <si>
    <t>CONTRIB.ESPEC.SERV.EXTINCION INCENDIOS</t>
  </si>
  <si>
    <t>7442</t>
  </si>
  <si>
    <t>TASAS Y PRECIOS. CUENTA TRANSITORIA</t>
  </si>
  <si>
    <t>749</t>
  </si>
  <si>
    <t>7491</t>
  </si>
  <si>
    <t>INTERESES DE DEMORA</t>
  </si>
  <si>
    <t>7492</t>
  </si>
  <si>
    <t>INTERESES DEMORA. OPERAC.NO TRIBUTARIAS</t>
  </si>
  <si>
    <t>75</t>
  </si>
  <si>
    <t>7500</t>
  </si>
  <si>
    <t>750000</t>
  </si>
  <si>
    <t>PARTICIP.DIPUTACION TRIBUTOS NO CONCERT.</t>
  </si>
  <si>
    <t>750001</t>
  </si>
  <si>
    <t>T.CORR.ADM.INST.ESTADO.DE ORG.AUTONOMOS</t>
  </si>
  <si>
    <t>750002</t>
  </si>
  <si>
    <t>T.CORR.ADM.INST.EST.DE ORG.PUB.REG.ESPEC</t>
  </si>
  <si>
    <t>750003</t>
  </si>
  <si>
    <t>T.CORR.ADM.INST.EST.DE ENT.GEST.SEG.SOC.</t>
  </si>
  <si>
    <t>750004</t>
  </si>
  <si>
    <t>OTRAS TRANSFERENCIAS DEL ESTADO</t>
  </si>
  <si>
    <t>750005</t>
  </si>
  <si>
    <t>TRA.CORR.DEL THG.DE ENT.LOC.DE MUNICI.</t>
  </si>
  <si>
    <t>750006</t>
  </si>
  <si>
    <t>TRANSF. CORRIENTES DE EMPRESAS PRIVADAS</t>
  </si>
  <si>
    <t>750007</t>
  </si>
  <si>
    <t>TRANSF.ESTADO. LIQ.CUPO EJ. ANTERIORES</t>
  </si>
  <si>
    <t>750008</t>
  </si>
  <si>
    <t>TRA.CORR.DE LA ADMIN. UNION EUROPEA</t>
  </si>
  <si>
    <t>750009</t>
  </si>
  <si>
    <t>TRA.CORR.DEL ORGANISMO AUTONOMO ULIAZPI</t>
  </si>
  <si>
    <t>750010</t>
  </si>
  <si>
    <t>TRA.CORR.DE OTROS ORGAN.DEL EXTERIOR</t>
  </si>
  <si>
    <t>750011</t>
  </si>
  <si>
    <t>TRANSFERENCIAS CORRIENTES DE FAMILIAS</t>
  </si>
  <si>
    <t>750012</t>
  </si>
  <si>
    <t>TRSNSF.CTES.INSTIT.SIN FIN. LUCRO</t>
  </si>
  <si>
    <t>7501</t>
  </si>
  <si>
    <t>750100</t>
  </si>
  <si>
    <t>TRAN.CAP.ADM.GRAL.CAPV.FINA.CONJ.GASTOS</t>
  </si>
  <si>
    <t>750101</t>
  </si>
  <si>
    <t>TRANSF.CAPITAL T.H.G. DE MUNICIPIOS</t>
  </si>
  <si>
    <t>750102</t>
  </si>
  <si>
    <t>TRANSF.CAPITAL T.H.G. DE OTROS ENT.LOC.</t>
  </si>
  <si>
    <t>750103</t>
  </si>
  <si>
    <t>T.CAPITAL ADM.INST.THG.DE OTROS ENT.PUB.</t>
  </si>
  <si>
    <t>750104</t>
  </si>
  <si>
    <t>TRANSF.DE CAPITAL. DE EMPRESAS PRIVADAS</t>
  </si>
  <si>
    <t>750105</t>
  </si>
  <si>
    <t>TRANSFERENCIAS DE CAPITAL DE FAMILIAS</t>
  </si>
  <si>
    <t>750106</t>
  </si>
  <si>
    <t>TRANSF.CAPITAL DE INST.SIN FINES LUCRO</t>
  </si>
  <si>
    <t>750107</t>
  </si>
  <si>
    <t>TRANSF.CAPITAL DE LAS DDFF</t>
  </si>
  <si>
    <t>750108</t>
  </si>
  <si>
    <t>TRA.CAPI.DE LA ADMIN. UNION EUROPEA</t>
  </si>
  <si>
    <t>750109</t>
  </si>
  <si>
    <t>TRAN.CAP.ADMON.INST.CAPV.E.P.EMPR.</t>
  </si>
  <si>
    <t>750110</t>
  </si>
  <si>
    <t>TRA.CAPITAL ORGANISMO AUTONOMO ULIAZPI</t>
  </si>
  <si>
    <t>750111</t>
  </si>
  <si>
    <t>TRA.CAPITAL ADMINISTRACION ESTADO</t>
  </si>
  <si>
    <t>750112</t>
  </si>
  <si>
    <t>TRA.CAPITAL ADMON.GRAL. CC.AA.</t>
  </si>
  <si>
    <t>7510</t>
  </si>
  <si>
    <t>751000</t>
  </si>
  <si>
    <t>SUBV.CORRIENTES.DE OTROS ENTES PUBLICOS</t>
  </si>
  <si>
    <t>751001</t>
  </si>
  <si>
    <t>753</t>
  </si>
  <si>
    <t>SUBV.FIN.INM.NO FIN.IMP.RES.POR AMORTIZ.</t>
  </si>
  <si>
    <t>76</t>
  </si>
  <si>
    <t>7600</t>
  </si>
  <si>
    <t>DIVIDENDOS Y PARTICIPACION BENEFICIOS</t>
  </si>
  <si>
    <t>761</t>
  </si>
  <si>
    <t>7610</t>
  </si>
  <si>
    <t>INTERESES VALORES EMITIDOS C/P</t>
  </si>
  <si>
    <t>762</t>
  </si>
  <si>
    <t>7620</t>
  </si>
  <si>
    <t>762001</t>
  </si>
  <si>
    <t>INTERESES CTOS.Y PTMOS.C/P.AL EXTERIOR</t>
  </si>
  <si>
    <t>762002</t>
  </si>
  <si>
    <t>INTERESES CTOS.Y PTMOS.C/P.AL ESTADO</t>
  </si>
  <si>
    <t>762003</t>
  </si>
  <si>
    <t>INTERESES CTOS.Y PTMOS.C/P.A LA C.A.P.V.</t>
  </si>
  <si>
    <t>762004</t>
  </si>
  <si>
    <t>INTERESES CTOS.Y PTMOS.C/P.AL T.H.G.</t>
  </si>
  <si>
    <t>762005</t>
  </si>
  <si>
    <t>INTER.CTOS.Y PTMOS.C/P.A EMPR.PRIVAD.</t>
  </si>
  <si>
    <t>762006</t>
  </si>
  <si>
    <t>INTERESES CTOS.Y PTMOS.C/P A FAMILIAS</t>
  </si>
  <si>
    <t>762009</t>
  </si>
  <si>
    <t>INTERESES CTOS.Y PTMOS.C/P A OTROS</t>
  </si>
  <si>
    <t>763</t>
  </si>
  <si>
    <t>INGRESOS EN PARTIC PATRIMONIO NETO ENTID</t>
  </si>
  <si>
    <t>7632</t>
  </si>
  <si>
    <t>INGRESOS DE CRÉDITOS ENTIDA GRUPO, MULTI</t>
  </si>
  <si>
    <t>764</t>
  </si>
  <si>
    <t>7640</t>
  </si>
  <si>
    <t>BENEFICIOS EN ACTIVOS FINANC CAMBIO RESU</t>
  </si>
  <si>
    <t>7641</t>
  </si>
  <si>
    <t>BENEFICIOS EN ACTIVOS FINANC DISP VENTAS</t>
  </si>
  <si>
    <t>7642</t>
  </si>
  <si>
    <t>BENEFICIOS EN PASIVOS FINANC CAMBIO RESU</t>
  </si>
  <si>
    <t>7645</t>
  </si>
  <si>
    <t>BENEFICIOS EN DERIV FINANC DESIG INST RE</t>
  </si>
  <si>
    <t>7646</t>
  </si>
  <si>
    <t>BENEFICIOS EN OTROS DERIVADOS FINANCIERO</t>
  </si>
  <si>
    <t>765</t>
  </si>
  <si>
    <t>7650</t>
  </si>
  <si>
    <t>BENEFICIOS INVERSIONES FINAN COSTE AMORT</t>
  </si>
  <si>
    <t>7651</t>
  </si>
  <si>
    <t>BENEFICIOS INVERSIONES INSTRUM PATRIMONI</t>
  </si>
  <si>
    <t>7655</t>
  </si>
  <si>
    <t>BENEFICIOS EN PASIVOS FINAN COSTE AMORTI</t>
  </si>
  <si>
    <t>766</t>
  </si>
  <si>
    <t>7660</t>
  </si>
  <si>
    <t>BENEFICIOS PARTICIPAC ENTIDADES GRUPO</t>
  </si>
  <si>
    <t>7661</t>
  </si>
  <si>
    <t>BENEFICIOS VALORES REPRESENT DEUDA ENTID</t>
  </si>
  <si>
    <t>7663</t>
  </si>
  <si>
    <t>BENEFICIOS EN PASIVOS FINAN ENTID GRUPO</t>
  </si>
  <si>
    <t>768</t>
  </si>
  <si>
    <t>7680</t>
  </si>
  <si>
    <t>DIFERENCIAS POSITIVAS DE CAMBIO</t>
  </si>
  <si>
    <t>769</t>
  </si>
  <si>
    <t>7690</t>
  </si>
  <si>
    <t>INTERESES DEPOS.Y OTROS REND.FINANC.</t>
  </si>
  <si>
    <t>7691</t>
  </si>
  <si>
    <t>7692</t>
  </si>
  <si>
    <t>7693</t>
  </si>
  <si>
    <t>REC.E INT.PREST.AUTOLIQ.FUERA PLAZO</t>
  </si>
  <si>
    <t>77</t>
  </si>
  <si>
    <t>770</t>
  </si>
  <si>
    <t>7700</t>
  </si>
  <si>
    <t>BENEF.PROCED.INMOVILIZADO INTANGIBLE</t>
  </si>
  <si>
    <t>771</t>
  </si>
  <si>
    <t>7710</t>
  </si>
  <si>
    <t>BENEF.PROCED.INMOVILIZADO MATERIAL</t>
  </si>
  <si>
    <t>773</t>
  </si>
  <si>
    <t>7730</t>
  </si>
  <si>
    <t>REINTEGROS DE EJERCICIOS CERRADOS</t>
  </si>
  <si>
    <t>7731</t>
  </si>
  <si>
    <t>REINTG.ADJD.GASTOS PUBL.ANUNC.BOE Y OTRO</t>
  </si>
  <si>
    <t>7732</t>
  </si>
  <si>
    <t>REINTG.OTRAS REPERC.DE GASTOS</t>
  </si>
  <si>
    <t>776</t>
  </si>
  <si>
    <t>7760</t>
  </si>
  <si>
    <t>PRODUCTO ARRENDAMIENTO FINCAS RUSTICAS</t>
  </si>
  <si>
    <t>7761</t>
  </si>
  <si>
    <t>PRODUCTO ARRENDAMIENTO FINCAS URBANAS</t>
  </si>
  <si>
    <t>7762</t>
  </si>
  <si>
    <t>PARTICIPACION TRASPASO LOCALES NEGOCIO</t>
  </si>
  <si>
    <t>7763</t>
  </si>
  <si>
    <t>CANON ZUBIETA-LINTZIRIN</t>
  </si>
  <si>
    <t>777</t>
  </si>
  <si>
    <t>7770</t>
  </si>
  <si>
    <t>7771</t>
  </si>
  <si>
    <t>777100</t>
  </si>
  <si>
    <t>COMPENSAC.RECAUDACION IMPUESTOS S/BINGO</t>
  </si>
  <si>
    <t>777101</t>
  </si>
  <si>
    <t>COMP.RECAUD.RECARGO MAQ.Y APAR.AUTOM.</t>
  </si>
  <si>
    <t>777102</t>
  </si>
  <si>
    <t>INGRESOS PREST.SERV.RECAUD.CAM.COMERCIO</t>
  </si>
  <si>
    <t>777103</t>
  </si>
  <si>
    <t>INGRESOS PREST.SERV.RECAUD.TRI.MUNICIP.</t>
  </si>
  <si>
    <t>777104</t>
  </si>
  <si>
    <t>COMPENS.OPERADORES TELECOMUNICACIONES</t>
  </si>
  <si>
    <t>777109</t>
  </si>
  <si>
    <t>OTRAS COMPENSACIONES</t>
  </si>
  <si>
    <t>7772</t>
  </si>
  <si>
    <t>SANCIONES NO TRIBUTARIAS</t>
  </si>
  <si>
    <t>7773</t>
  </si>
  <si>
    <t>REINT.COSTAS PROCEDIMIENTOS RECAUDACION</t>
  </si>
  <si>
    <t>7774</t>
  </si>
  <si>
    <t>REINTEGRO COSTAS JUDICIALES</t>
  </si>
  <si>
    <t>7775</t>
  </si>
  <si>
    <t>SANCIONES TRIBUTARIAS</t>
  </si>
  <si>
    <t>7779</t>
  </si>
  <si>
    <t>777900</t>
  </si>
  <si>
    <t>OTROS INGRESOS DIVERSOS</t>
  </si>
  <si>
    <t>777901</t>
  </si>
  <si>
    <t>INGRESOS INDEMNIZACIONES DAñOS CTRAS.</t>
  </si>
  <si>
    <t>777902</t>
  </si>
  <si>
    <t>INGRESOS DIVERSOS TRIBUTARIOS</t>
  </si>
  <si>
    <t>777903</t>
  </si>
  <si>
    <t>INGRESOS REC.EJEC.TASAS DEPARTAMENTOS</t>
  </si>
  <si>
    <t>777904</t>
  </si>
  <si>
    <t>OTROS RECARGOS E INTERESES</t>
  </si>
  <si>
    <t>777905</t>
  </si>
  <si>
    <t>INGRESOS REVERSION TERRENOS (CAP.6)</t>
  </si>
  <si>
    <t>777906</t>
  </si>
  <si>
    <t>OTROS INGRESOS PATRIMONIALES</t>
  </si>
  <si>
    <t>778</t>
  </si>
  <si>
    <t>7780</t>
  </si>
  <si>
    <t>INGRESOS ANULAC.OBLIGAC.PRES.CERRADOS</t>
  </si>
  <si>
    <t>7789</t>
  </si>
  <si>
    <t>OTROS INGRESOS EXCEPCIONALES</t>
  </si>
  <si>
    <t>79</t>
  </si>
  <si>
    <t>7959</t>
  </si>
  <si>
    <t>EXCESO PROVISION PARA COMPR.INSTITUCION.</t>
  </si>
  <si>
    <t>796</t>
  </si>
  <si>
    <t>7961</t>
  </si>
  <si>
    <t>REVERSION DETERIORO PARTIC.SOCIED.PúBLIC</t>
  </si>
  <si>
    <t>7962</t>
  </si>
  <si>
    <t>REVERSION DETER.PART.ENTES PUB.DCHO.PRVD</t>
  </si>
  <si>
    <t>7963</t>
  </si>
  <si>
    <t>REVERSION DETER.PART.SOCI.MULTGPO Y ASOC</t>
  </si>
  <si>
    <t>797</t>
  </si>
  <si>
    <t>7970</t>
  </si>
  <si>
    <t>797000</t>
  </si>
  <si>
    <t>REVERSION DETERIORO CREDITOS ENT.GRUPO</t>
  </si>
  <si>
    <t>7971</t>
  </si>
  <si>
    <t>797100</t>
  </si>
  <si>
    <t>REVERSION DETERIORO POR INSOLVENCIAS</t>
  </si>
  <si>
    <t>797101</t>
  </si>
  <si>
    <t>REVERSION DETERIORO INGRESOS LEY DEPEND.</t>
  </si>
  <si>
    <t>8</t>
  </si>
  <si>
    <t>80</t>
  </si>
  <si>
    <t>800</t>
  </si>
  <si>
    <t>8000</t>
  </si>
  <si>
    <t>PERD.ACT.FINANC.DISP.PARA VENTA</t>
  </si>
  <si>
    <t>802</t>
  </si>
  <si>
    <t>8020</t>
  </si>
  <si>
    <t>IMP.BENEF.ACT.FIN.DISPON.PARA VENTA</t>
  </si>
  <si>
    <t>81</t>
  </si>
  <si>
    <t>810</t>
  </si>
  <si>
    <t>8100</t>
  </si>
  <si>
    <t>PERDIDAS POR COBERTURAS</t>
  </si>
  <si>
    <t>811</t>
  </si>
  <si>
    <t>8110</t>
  </si>
  <si>
    <t>IMPUTACION BENEFICIOS POR COBERTURAS</t>
  </si>
  <si>
    <t>82</t>
  </si>
  <si>
    <t>820</t>
  </si>
  <si>
    <t>8200</t>
  </si>
  <si>
    <t>AJ.NEG.VAL.INMOV.NO FIN.DISM.VALOR RAZ.</t>
  </si>
  <si>
    <t>821</t>
  </si>
  <si>
    <t>8210</t>
  </si>
  <si>
    <t>AJ.NEG.VAL.INM.NO FINANC.POR AMORTIZ.</t>
  </si>
  <si>
    <t>822</t>
  </si>
  <si>
    <t>8220</t>
  </si>
  <si>
    <t>AJ.NEG.VAL.INMOV.NO FIN.POR PER.VAL.BAJ.</t>
  </si>
  <si>
    <t>823</t>
  </si>
  <si>
    <t>8230</t>
  </si>
  <si>
    <t>IMP.BENEF.VAL.INM.NO FINANCIERO</t>
  </si>
  <si>
    <t>84</t>
  </si>
  <si>
    <t>840</t>
  </si>
  <si>
    <t>8400</t>
  </si>
  <si>
    <t>IMP.SUBV.FIN.INMOV.NO FIN.Y ACT.EST.VTA.</t>
  </si>
  <si>
    <t>841</t>
  </si>
  <si>
    <t>8410</t>
  </si>
  <si>
    <t>IMP.SUBV.FINANC.ACT.CTES.Y GASTOS</t>
  </si>
  <si>
    <t>842</t>
  </si>
  <si>
    <t>8420</t>
  </si>
  <si>
    <t>IMP.SUBV.FINANC.OPER.FINANCIERAS</t>
  </si>
  <si>
    <t>89</t>
  </si>
  <si>
    <t>891</t>
  </si>
  <si>
    <t>8910</t>
  </si>
  <si>
    <t>DETERIORO PART.ENT.GRUPO Y ASOC.</t>
  </si>
  <si>
    <t>9</t>
  </si>
  <si>
    <t>90</t>
  </si>
  <si>
    <t>900</t>
  </si>
  <si>
    <t>9000</t>
  </si>
  <si>
    <t>BENEFICIO ACT.FINANC.DISP.VENTA</t>
  </si>
  <si>
    <t>902</t>
  </si>
  <si>
    <t>9020</t>
  </si>
  <si>
    <t>IMP.PERD.ACT.FINANC.DISP.VENTA</t>
  </si>
  <si>
    <t>91</t>
  </si>
  <si>
    <t>910</t>
  </si>
  <si>
    <t>9100</t>
  </si>
  <si>
    <t>BENEFICIOS POR COBERTURAS</t>
  </si>
  <si>
    <t>911</t>
  </si>
  <si>
    <t>9110</t>
  </si>
  <si>
    <t>IMPUTACION PERDIDAS POR COBERTURAS</t>
  </si>
  <si>
    <t>92</t>
  </si>
  <si>
    <t>920</t>
  </si>
  <si>
    <t>9200</t>
  </si>
  <si>
    <t>AJ.POS.VAL.INM.NO FINANC.AUM.VALOR</t>
  </si>
  <si>
    <t>94</t>
  </si>
  <si>
    <t>940</t>
  </si>
  <si>
    <t>9400</t>
  </si>
  <si>
    <t>ING.SUBV.FINANC.INM.NO FIN.Y ACT.EST.VTA</t>
  </si>
  <si>
    <t>941</t>
  </si>
  <si>
    <t>9410</t>
  </si>
  <si>
    <t>ING.SUBV.FINANC.ACT.CTES.Y GASTOS</t>
  </si>
  <si>
    <t>942</t>
  </si>
  <si>
    <t>9420</t>
  </si>
  <si>
    <t>ING.SUBV.FINANC.OP.FINANCIERAS</t>
  </si>
  <si>
    <t>99</t>
  </si>
  <si>
    <t>991</t>
  </si>
  <si>
    <t>9910</t>
  </si>
  <si>
    <t>REC.AJ.VAL.NEG.PREV.ENT.GRUPO Y ASOC.</t>
  </si>
  <si>
    <t>993</t>
  </si>
  <si>
    <t>9930</t>
  </si>
  <si>
    <t>IMP.DET.AJ.VAL.NEG.PREV.ENT.GRUPO Y ASO.</t>
  </si>
  <si>
    <t>170002</t>
  </si>
  <si>
    <t>PRESTAMOS L/P. BANKIA. 11901054/69 (2019)</t>
  </si>
  <si>
    <t>170003</t>
  </si>
  <si>
    <t>PRESTAMOS L/P. CAIXABANK 9620.310.972768 (2019)</t>
  </si>
  <si>
    <t>170012</t>
  </si>
  <si>
    <t>PRESTAMOS L/P. BANKINTER 0510002196 (2019)</t>
  </si>
  <si>
    <t>173001</t>
  </si>
  <si>
    <t>ACREEDORES INMOV.L/P. TXARA I (2019)</t>
  </si>
  <si>
    <t>520003</t>
  </si>
  <si>
    <t>DEUDAS C/P. BANCO SANTANDER (2019)</t>
  </si>
  <si>
    <t>520006</t>
  </si>
  <si>
    <t>DEUDAS C/P. BANKIA. 11.901.054/69 (2019)</t>
  </si>
  <si>
    <t>520007</t>
  </si>
  <si>
    <t>DEUDAS C/P. CAIXABANK 9620.310.972768-14 (2019)</t>
  </si>
  <si>
    <t>520016</t>
  </si>
  <si>
    <t>DEUDAS C/P. BANKINTER 0510002196 (2019)</t>
  </si>
  <si>
    <t>5202</t>
  </si>
  <si>
    <t>520200</t>
  </si>
  <si>
    <t>PRESTAMO A C/P KUTXABANK 8528870877 (2019)</t>
  </si>
  <si>
    <t>520201</t>
  </si>
  <si>
    <t>PRESTAMO A C/P CAJA LABORAL 4504611465 (2019)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</si>
</sst>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#,##0\ &quot;Pts&quot;;\-#,##0\ &quot;Pts&quot;"/>
    <numFmt numFmtId="169" formatCode="#,##0\ &quot;Pts&quot;;[Red]\-#,##0\ &quot;Pts&quot;"/>
    <numFmt numFmtId="170" formatCode="#,##0.00\ &quot;Pts&quot;;\-#,##0.00\ &quot;Pts&quot;"/>
    <numFmt numFmtId="171" formatCode="#,##0.00\ &quot;Pts&quot;;[Red]\-#,##0.00\ &quot;Pts&quot;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;[Red]\-#,##0"/>
    <numFmt numFmtId="177" formatCode="#,##0.0"/>
    <numFmt numFmtId="178" formatCode="#,##0.00_ ;[Red]\-#,##0.00\ 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0;[Red]#,##0.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G Omega (W1)"/>
      <family val="0"/>
    </font>
    <font>
      <sz val="8"/>
      <name val="CG Omega (W1)"/>
      <family val="0"/>
    </font>
    <font>
      <b/>
      <sz val="9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0" borderId="0" xfId="0" applyFill="1" applyAlignment="1">
      <alignment/>
    </xf>
    <xf numFmtId="0" fontId="7" fillId="0" borderId="0" xfId="53" applyFont="1">
      <alignment/>
      <protection/>
    </xf>
    <xf numFmtId="49" fontId="9" fillId="0" borderId="11" xfId="53" applyNumberFormat="1" applyFont="1" applyBorder="1" applyAlignment="1">
      <alignment horizontal="center" vertical="center"/>
      <protection/>
    </xf>
    <xf numFmtId="0" fontId="8" fillId="0" borderId="11" xfId="53" applyFont="1" applyBorder="1" applyAlignment="1">
      <alignment horizontal="left" vertical="center" indent="1"/>
      <protection/>
    </xf>
    <xf numFmtId="0" fontId="8" fillId="0" borderId="11" xfId="53" applyFont="1" applyBorder="1" applyAlignment="1">
      <alignment horizontal="right" vertical="center" indent="1"/>
      <protection/>
    </xf>
    <xf numFmtId="49" fontId="9" fillId="0" borderId="12" xfId="53" applyNumberFormat="1" applyFont="1" applyBorder="1" applyAlignment="1">
      <alignment horizontal="center" vertical="center"/>
      <protection/>
    </xf>
    <xf numFmtId="0" fontId="9" fillId="0" borderId="12" xfId="53" applyFont="1" applyBorder="1" applyAlignment="1">
      <alignment horizontal="left" vertical="center" indent="3"/>
      <protection/>
    </xf>
    <xf numFmtId="178" fontId="9" fillId="0" borderId="12" xfId="53" applyNumberFormat="1" applyFont="1" applyBorder="1" applyAlignment="1">
      <alignment horizontal="right" vertical="center" indent="1"/>
      <protection/>
    </xf>
    <xf numFmtId="0" fontId="9" fillId="0" borderId="12" xfId="53" applyFont="1" applyBorder="1" applyAlignment="1">
      <alignment horizontal="left" vertical="center" wrapText="1" indent="3"/>
      <protection/>
    </xf>
    <xf numFmtId="0" fontId="9" fillId="0" borderId="12" xfId="53" applyFont="1" applyBorder="1" applyAlignment="1">
      <alignment vertical="center"/>
      <protection/>
    </xf>
    <xf numFmtId="0" fontId="8" fillId="0" borderId="12" xfId="53" applyFont="1" applyBorder="1" applyAlignment="1">
      <alignment horizontal="left" vertical="center" wrapText="1" indent="1"/>
      <protection/>
    </xf>
    <xf numFmtId="0" fontId="9" fillId="0" borderId="12" xfId="53" applyFont="1" applyBorder="1" applyAlignment="1">
      <alignment horizontal="left" vertical="center" wrapText="1" indent="4"/>
      <protection/>
    </xf>
    <xf numFmtId="49" fontId="9" fillId="0" borderId="12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left" vertical="center" wrapText="1" indent="1"/>
      <protection/>
    </xf>
    <xf numFmtId="178" fontId="8" fillId="0" borderId="10" xfId="53" applyNumberFormat="1" applyFont="1" applyBorder="1" applyAlignment="1">
      <alignment horizontal="right" vertical="center" indent="1"/>
      <protection/>
    </xf>
    <xf numFmtId="0" fontId="8" fillId="0" borderId="12" xfId="53" applyFont="1" applyBorder="1" applyAlignment="1">
      <alignment horizontal="right" vertical="center" wrapText="1" indent="1"/>
      <protection/>
    </xf>
    <xf numFmtId="0" fontId="9" fillId="0" borderId="10" xfId="53" applyFont="1" applyBorder="1" applyAlignment="1">
      <alignment vertical="center"/>
      <protection/>
    </xf>
    <xf numFmtId="0" fontId="9" fillId="0" borderId="0" xfId="53" applyFont="1" applyBorder="1" applyAlignment="1">
      <alignment vertical="center"/>
      <protection/>
    </xf>
    <xf numFmtId="0" fontId="8" fillId="0" borderId="0" xfId="53" applyFont="1" applyBorder="1" applyAlignment="1">
      <alignment horizontal="left" vertical="center" wrapText="1" indent="1"/>
      <protection/>
    </xf>
    <xf numFmtId="178" fontId="8" fillId="0" borderId="0" xfId="53" applyNumberFormat="1" applyFont="1" applyBorder="1" applyAlignment="1">
      <alignment vertical="center"/>
      <protection/>
    </xf>
    <xf numFmtId="0" fontId="9" fillId="0" borderId="0" xfId="53" applyFont="1" applyAlignment="1">
      <alignment horizontal="right"/>
      <protection/>
    </xf>
    <xf numFmtId="0" fontId="8" fillId="0" borderId="13" xfId="53" applyFont="1" applyBorder="1" applyAlignment="1">
      <alignment horizontal="left" vertical="center" wrapText="1" indent="1"/>
      <protection/>
    </xf>
    <xf numFmtId="0" fontId="8" fillId="0" borderId="11" xfId="53" applyFont="1" applyBorder="1" applyAlignment="1">
      <alignment horizontal="left" vertical="center" wrapText="1" indent="1"/>
      <protection/>
    </xf>
    <xf numFmtId="0" fontId="8" fillId="0" borderId="11" xfId="53" applyFont="1" applyBorder="1" applyAlignment="1">
      <alignment horizontal="right" vertical="center" wrapText="1" inden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/>
      <protection/>
    </xf>
    <xf numFmtId="49" fontId="9" fillId="0" borderId="14" xfId="53" applyNumberFormat="1" applyFont="1" applyBorder="1" applyAlignment="1">
      <alignment horizontal="center" vertical="center"/>
      <protection/>
    </xf>
    <xf numFmtId="0" fontId="9" fillId="0" borderId="14" xfId="53" applyFont="1" applyBorder="1" applyAlignment="1">
      <alignment horizontal="left" vertical="center" wrapText="1" indent="3"/>
      <protection/>
    </xf>
    <xf numFmtId="0" fontId="9" fillId="0" borderId="14" xfId="53" applyFont="1" applyBorder="1" applyAlignment="1">
      <alignment horizontal="right" vertical="center" wrapText="1" indent="1"/>
      <protection/>
    </xf>
    <xf numFmtId="0" fontId="9" fillId="0" borderId="12" xfId="53" applyFont="1" applyBorder="1" applyAlignment="1">
      <alignment horizontal="right" vertical="center" wrapText="1" indent="1"/>
      <protection/>
    </xf>
    <xf numFmtId="0" fontId="9" fillId="0" borderId="12" xfId="53" applyFont="1" applyBorder="1" applyAlignment="1">
      <alignment horizontal="right" vertical="center" indent="1"/>
      <protection/>
    </xf>
    <xf numFmtId="0" fontId="8" fillId="0" borderId="12" xfId="53" applyFont="1" applyFill="1" applyBorder="1" applyAlignment="1">
      <alignment horizontal="left" vertical="center" wrapText="1" indent="1"/>
      <protection/>
    </xf>
    <xf numFmtId="49" fontId="9" fillId="0" borderId="14" xfId="53" applyNumberFormat="1" applyFont="1" applyBorder="1" applyAlignment="1">
      <alignment horizontal="center" vertical="center" wrapText="1"/>
      <protection/>
    </xf>
    <xf numFmtId="178" fontId="9" fillId="0" borderId="14" xfId="53" applyNumberFormat="1" applyFont="1" applyBorder="1" applyAlignment="1">
      <alignment horizontal="right" vertical="center" indent="1"/>
      <protection/>
    </xf>
    <xf numFmtId="49" fontId="9" fillId="0" borderId="0" xfId="53" applyNumberFormat="1" applyFont="1" applyAlignment="1">
      <alignment horizontal="center" vertical="center"/>
      <protection/>
    </xf>
    <xf numFmtId="0" fontId="9" fillId="0" borderId="0" xfId="53" applyFont="1" applyAlignment="1">
      <alignment vertical="center"/>
      <protection/>
    </xf>
    <xf numFmtId="0" fontId="9" fillId="0" borderId="0" xfId="53" applyFont="1" applyAlignment="1">
      <alignment horizontal="center" vertical="center"/>
      <protection/>
    </xf>
    <xf numFmtId="0" fontId="9" fillId="0" borderId="0" xfId="53" applyFont="1">
      <alignment/>
      <protection/>
    </xf>
    <xf numFmtId="0" fontId="10" fillId="0" borderId="0" xfId="53" applyFont="1" applyAlignment="1">
      <alignment horizontal="center" vertical="center"/>
      <protection/>
    </xf>
    <xf numFmtId="0" fontId="8" fillId="37" borderId="11" xfId="53" applyFont="1" applyFill="1" applyBorder="1" applyAlignment="1">
      <alignment horizontal="center" vertical="center" wrapText="1"/>
      <protection/>
    </xf>
    <xf numFmtId="0" fontId="8" fillId="37" borderId="14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wrapText="1"/>
      <protection/>
    </xf>
    <xf numFmtId="0" fontId="0" fillId="34" borderId="10" xfId="0" applyFont="1" applyFill="1" applyBorder="1" applyAlignment="1">
      <alignment horizontal="center"/>
    </xf>
    <xf numFmtId="176" fontId="1" fillId="0" borderId="0" xfId="53" applyNumberFormat="1" applyFont="1" applyAlignment="1">
      <alignment horizontal="right" vertical="center"/>
      <protection/>
    </xf>
    <xf numFmtId="0" fontId="12" fillId="0" borderId="0" xfId="0" applyFont="1" applyAlignment="1">
      <alignment/>
    </xf>
    <xf numFmtId="0" fontId="11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center" vertical="center" wrapText="1"/>
      <protection/>
    </xf>
    <xf numFmtId="0" fontId="8" fillId="37" borderId="11" xfId="53" applyFont="1" applyFill="1" applyBorder="1" applyAlignment="1">
      <alignment horizontal="center" vertical="center" wrapText="1"/>
      <protection/>
    </xf>
    <xf numFmtId="0" fontId="8" fillId="37" borderId="14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alance-Resultado 30-6-2016 con operaciones derivad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1152525</xdr:colOff>
      <xdr:row>3</xdr:row>
      <xdr:rowOff>133350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2505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1152525</xdr:colOff>
      <xdr:row>64</xdr:row>
      <xdr:rowOff>114300</xdr:rowOff>
    </xdr:to>
    <xdr:pic>
      <xdr:nvPicPr>
        <xdr:cNvPr id="2" name="Picture 2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65885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9"/>
  <sheetViews>
    <sheetView tabSelected="1" zoomScale="140" zoomScaleNormal="140" workbookViewId="0" topLeftCell="A103">
      <selection activeCell="D110" sqref="D110"/>
    </sheetView>
  </sheetViews>
  <sheetFormatPr defaultColWidth="14.8515625" defaultRowHeight="12.75"/>
  <cols>
    <col min="1" max="1" width="3.8515625" style="44" customWidth="1"/>
    <col min="2" max="2" width="20.28125" style="6" customWidth="1"/>
    <col min="3" max="3" width="48.421875" style="6" customWidth="1"/>
    <col min="4" max="5" width="16.421875" style="6" customWidth="1"/>
    <col min="6" max="6" width="19.00390625" style="6" customWidth="1"/>
    <col min="7" max="16384" width="14.8515625" style="6" customWidth="1"/>
  </cols>
  <sheetData>
    <row r="1" spans="4:9" ht="15">
      <c r="D1" s="50" t="s">
        <v>124</v>
      </c>
      <c r="E1" s="50" t="s">
        <v>125</v>
      </c>
      <c r="F1" s="50" t="s">
        <v>126</v>
      </c>
      <c r="G1" s="50" t="s">
        <v>127</v>
      </c>
      <c r="H1" s="50" t="s">
        <v>132</v>
      </c>
      <c r="I1" s="50" t="s">
        <v>133</v>
      </c>
    </row>
    <row r="2" spans="4:7" ht="15">
      <c r="D2" s="50" t="s">
        <v>128</v>
      </c>
      <c r="E2" s="50" t="s">
        <v>129</v>
      </c>
      <c r="F2" s="50" t="s">
        <v>130</v>
      </c>
      <c r="G2" s="50" t="s">
        <v>131</v>
      </c>
    </row>
    <row r="6" spans="3:6" ht="12" customHeight="1">
      <c r="C6" s="52" t="str">
        <f>D9&amp;" "&amp;"ONDAREAREN EMAITZA EKONOMIKOAREN KONTUA"</f>
        <v>2020/03/31 ONDAREAREN EMAITZA EKONOMIKOAREN KONTUA</v>
      </c>
      <c r="D6" s="52"/>
      <c r="F6" s="51" t="s">
        <v>123</v>
      </c>
    </row>
    <row r="7" spans="2:6" ht="12" customHeight="1">
      <c r="B7" s="47"/>
      <c r="C7" s="53" t="str">
        <f>"CUENTA DEL RESULTADO ECONÓMICO PATRIMONIAL"&amp;" "&amp;D10</f>
        <v>CUENTA DEL RESULTADO ECONÓMICO PATRIMONIAL 31/03/2020</v>
      </c>
      <c r="D7" s="53"/>
      <c r="E7" s="47"/>
      <c r="F7" s="51"/>
    </row>
    <row r="8" spans="5:6" ht="15">
      <c r="E8" s="49" t="s">
        <v>122</v>
      </c>
      <c r="F8" s="51"/>
    </row>
    <row r="9" spans="2:5" ht="10.5" customHeight="1">
      <c r="B9" s="54" t="s">
        <v>22</v>
      </c>
      <c r="C9" s="54"/>
      <c r="D9" s="45" t="str">
        <f>$G$1</f>
        <v>2020/03/31</v>
      </c>
      <c r="E9" s="45" t="str">
        <f>$G$2</f>
        <v>2019/12/31</v>
      </c>
    </row>
    <row r="10" spans="2:5" ht="10.5" customHeight="1">
      <c r="B10" s="55"/>
      <c r="C10" s="55"/>
      <c r="D10" s="46" t="str">
        <f>$E$1</f>
        <v>31/03/2020</v>
      </c>
      <c r="E10" s="46" t="str">
        <f>$E$2</f>
        <v>31/12/2019</v>
      </c>
    </row>
    <row r="11" spans="2:5" ht="15">
      <c r="B11" s="7"/>
      <c r="C11" s="8" t="s">
        <v>23</v>
      </c>
      <c r="D11" s="8"/>
      <c r="E11" s="9"/>
    </row>
    <row r="12" spans="2:5" ht="15">
      <c r="B12" s="10" t="s">
        <v>24</v>
      </c>
      <c r="C12" s="11" t="s">
        <v>25</v>
      </c>
      <c r="D12" s="12">
        <f>-SUMIF(Datuak!P:P,"1",Datuak!K:K)</f>
        <v>809558112.1599997</v>
      </c>
      <c r="E12" s="12">
        <f>-SUMIF(Datuak!P:P,"1",Datuak!O:O)</f>
        <v>4995623895.529999</v>
      </c>
    </row>
    <row r="13" spans="2:5" ht="15">
      <c r="B13" s="10" t="s">
        <v>26</v>
      </c>
      <c r="C13" s="11" t="s">
        <v>27</v>
      </c>
      <c r="D13" s="12">
        <f>-SUMIF(Datuak!P:P,"2",Datuak!K:K)</f>
        <v>943534.42</v>
      </c>
      <c r="E13" s="12">
        <f>-SUMIF(Datuak!P:P,"2",Datuak!O:O)</f>
        <v>16221777.129999999</v>
      </c>
    </row>
    <row r="14" spans="2:5" ht="18">
      <c r="B14" s="10" t="s">
        <v>28</v>
      </c>
      <c r="C14" s="13" t="s">
        <v>29</v>
      </c>
      <c r="D14" s="12">
        <f>-SUMIF(Datuak!P:P,"3",Datuak!K:K)</f>
        <v>0</v>
      </c>
      <c r="E14" s="12">
        <f>-SUMIF(Datuak!P:P,"3",Datuak!O:O)</f>
        <v>0</v>
      </c>
    </row>
    <row r="15" spans="2:5" ht="15" customHeight="1">
      <c r="B15" s="10"/>
      <c r="C15" s="14"/>
      <c r="D15" s="12"/>
      <c r="E15" s="12"/>
    </row>
    <row r="16" spans="2:5" ht="18">
      <c r="B16" s="10"/>
      <c r="C16" s="15" t="s">
        <v>30</v>
      </c>
      <c r="D16" s="12"/>
      <c r="E16" s="12"/>
    </row>
    <row r="17" spans="2:5" ht="15">
      <c r="B17" s="10"/>
      <c r="C17" s="11" t="s">
        <v>31</v>
      </c>
      <c r="D17" s="12"/>
      <c r="E17" s="12"/>
    </row>
    <row r="18" spans="2:5" ht="30" customHeight="1">
      <c r="B18" s="10" t="s">
        <v>32</v>
      </c>
      <c r="C18" s="16" t="s">
        <v>33</v>
      </c>
      <c r="D18" s="12">
        <f>-SUMIF(Datuak!P:P,"4",Datuak!K:K)</f>
        <v>0</v>
      </c>
      <c r="E18" s="12">
        <f>-SUMIF(Datuak!P:P,"4",Datuak!O:O)</f>
        <v>123403.29</v>
      </c>
    </row>
    <row r="19" spans="2:5" ht="15">
      <c r="B19" s="10" t="s">
        <v>34</v>
      </c>
      <c r="C19" s="16" t="s">
        <v>35</v>
      </c>
      <c r="D19" s="12">
        <f>-SUMIF(Datuak!P:P,"5",Datuak!K:K)</f>
        <v>1390960.46</v>
      </c>
      <c r="E19" s="12">
        <f>-SUMIF(Datuak!P:P,"5",Datuak!O:O)</f>
        <v>136230721.17000002</v>
      </c>
    </row>
    <row r="20" spans="2:5" ht="48" customHeight="1">
      <c r="B20" s="10" t="s">
        <v>36</v>
      </c>
      <c r="C20" s="16" t="s">
        <v>37</v>
      </c>
      <c r="D20" s="12">
        <f>-SUMIF(Datuak!P:P,"6",Datuak!K:K)</f>
        <v>0</v>
      </c>
      <c r="E20" s="12">
        <f>-SUMIF(Datuak!P:P,"6",Datuak!O:O)</f>
        <v>0</v>
      </c>
    </row>
    <row r="21" spans="2:5" ht="34.5" customHeight="1">
      <c r="B21" s="10" t="s">
        <v>38</v>
      </c>
      <c r="C21" s="13" t="s">
        <v>39</v>
      </c>
      <c r="D21" s="12">
        <f>-SUMIF(Datuak!P:P,"7",Datuak!K:K)</f>
        <v>0</v>
      </c>
      <c r="E21" s="12">
        <f>-SUMIF(Datuak!P:P,"7",Datuak!O:O)</f>
        <v>536947.9</v>
      </c>
    </row>
    <row r="22" spans="2:5" ht="30" customHeight="1">
      <c r="B22" s="10" t="s">
        <v>40</v>
      </c>
      <c r="C22" s="13" t="s">
        <v>41</v>
      </c>
      <c r="D22" s="12">
        <f>-SUMIF(Datuak!P:P,"8",Datuak!K:K)</f>
        <v>0</v>
      </c>
      <c r="E22" s="12">
        <f>-SUMIF(Datuak!P:P,"8",Datuak!O:O)</f>
        <v>0</v>
      </c>
    </row>
    <row r="23" spans="2:5" ht="15">
      <c r="B23" s="10"/>
      <c r="C23" s="14"/>
      <c r="D23" s="12"/>
      <c r="E23" s="12"/>
    </row>
    <row r="24" spans="2:5" ht="18">
      <c r="B24" s="10"/>
      <c r="C24" s="15" t="s">
        <v>42</v>
      </c>
      <c r="D24" s="12"/>
      <c r="E24" s="12"/>
    </row>
    <row r="25" spans="2:5" ht="18">
      <c r="B25" s="17" t="s">
        <v>43</v>
      </c>
      <c r="C25" s="11" t="s">
        <v>44</v>
      </c>
      <c r="D25" s="12">
        <f>-SUMIF(Datuak!P:P,"9",Datuak!K:K)</f>
        <v>6282.82</v>
      </c>
      <c r="E25" s="12">
        <f>-SUMIF(Datuak!P:P,"9",Datuak!O:O)</f>
        <v>28230.51</v>
      </c>
    </row>
    <row r="26" spans="2:5" ht="15">
      <c r="B26" s="10" t="s">
        <v>45</v>
      </c>
      <c r="C26" s="11" t="s">
        <v>46</v>
      </c>
      <c r="D26" s="12">
        <f>-SUMIF(Datuak!P:P,"10",Datuak!K:K)</f>
        <v>745241.4299999999</v>
      </c>
      <c r="E26" s="12">
        <f>-SUMIF(Datuak!P:P,"10",Datuak!O:O)</f>
        <v>3808292.5700000008</v>
      </c>
    </row>
    <row r="27" spans="2:5" ht="30" customHeight="1">
      <c r="B27" s="10" t="s">
        <v>47</v>
      </c>
      <c r="C27" s="13" t="s">
        <v>48</v>
      </c>
      <c r="D27" s="12">
        <f>-SUMIF(Datuak!P:P,"11",Datuak!K:K)</f>
        <v>0</v>
      </c>
      <c r="E27" s="12">
        <f>-SUMIF(Datuak!P:P,"11",Datuak!O:O)</f>
        <v>0</v>
      </c>
    </row>
    <row r="28" spans="2:5" ht="15">
      <c r="B28" s="10"/>
      <c r="C28" s="14"/>
      <c r="D28" s="12"/>
      <c r="E28" s="12"/>
    </row>
    <row r="29" spans="2:5" ht="36">
      <c r="B29" s="17" t="s">
        <v>49</v>
      </c>
      <c r="C29" s="15" t="s">
        <v>50</v>
      </c>
      <c r="D29" s="12">
        <f>-SUMIF(Datuak!P:P,"12",Datuak!K:K)</f>
        <v>0</v>
      </c>
      <c r="E29" s="12">
        <f>-SUMIF(Datuak!P:P,"12",Datuak!O:O)</f>
        <v>0</v>
      </c>
    </row>
    <row r="30" spans="2:5" ht="15">
      <c r="B30" s="10"/>
      <c r="C30" s="14"/>
      <c r="D30" s="12"/>
      <c r="E30" s="12"/>
    </row>
    <row r="31" spans="2:5" ht="18">
      <c r="B31" s="10" t="s">
        <v>51</v>
      </c>
      <c r="C31" s="15" t="s">
        <v>52</v>
      </c>
      <c r="D31" s="12">
        <f>-SUMIF(Datuak!P:P,"13",Datuak!K:K)</f>
        <v>0</v>
      </c>
      <c r="E31" s="12">
        <f>-SUMIF(Datuak!P:P,"13",Datuak!O:O)</f>
        <v>0</v>
      </c>
    </row>
    <row r="32" spans="2:5" ht="15">
      <c r="B32" s="10"/>
      <c r="C32" s="14"/>
      <c r="D32" s="12"/>
      <c r="E32" s="12"/>
    </row>
    <row r="33" spans="2:5" ht="18">
      <c r="B33" s="10" t="s">
        <v>53</v>
      </c>
      <c r="C33" s="15" t="s">
        <v>54</v>
      </c>
      <c r="D33" s="12">
        <f>-SUMIF(Datuak!P:P,"14",Datuak!K:K)</f>
        <v>3129319.57</v>
      </c>
      <c r="E33" s="12">
        <f>-SUMIF(Datuak!P:P,"14",Datuak!O:O)</f>
        <v>25516073.490000002</v>
      </c>
    </row>
    <row r="34" spans="2:5" ht="15">
      <c r="B34" s="10"/>
      <c r="C34" s="14"/>
      <c r="D34" s="12"/>
      <c r="E34" s="12"/>
    </row>
    <row r="35" spans="2:5" ht="15">
      <c r="B35" s="10" t="s">
        <v>55</v>
      </c>
      <c r="C35" s="15" t="s">
        <v>56</v>
      </c>
      <c r="D35" s="12">
        <f>-SUMIF(Datuak!P:P,"15",Datuak!K:K)</f>
        <v>0</v>
      </c>
      <c r="E35" s="12">
        <f>-SUMIF(Datuak!P:P,"15",Datuak!O:O)</f>
        <v>14654775.78</v>
      </c>
    </row>
    <row r="36" spans="2:5" ht="15" customHeight="1">
      <c r="B36" s="10"/>
      <c r="C36" s="15"/>
      <c r="D36" s="15"/>
      <c r="E36" s="12"/>
    </row>
    <row r="37" spans="2:5" ht="30" customHeight="1">
      <c r="B37" s="18"/>
      <c r="C37" s="19" t="s">
        <v>57</v>
      </c>
      <c r="D37" s="20">
        <f>SUM(D12:D35)</f>
        <v>815773450.8599998</v>
      </c>
      <c r="E37" s="20">
        <f>SUM(E12:E35)</f>
        <v>5192744117.369998</v>
      </c>
    </row>
    <row r="38" spans="2:5" ht="15" customHeight="1">
      <c r="B38" s="10"/>
      <c r="C38" s="15"/>
      <c r="D38" s="15"/>
      <c r="E38" s="21"/>
    </row>
    <row r="39" spans="2:5" ht="15">
      <c r="B39" s="10"/>
      <c r="C39" s="15" t="s">
        <v>58</v>
      </c>
      <c r="D39" s="15"/>
      <c r="E39" s="21"/>
    </row>
    <row r="40" spans="2:5" ht="19.5" customHeight="1">
      <c r="B40" s="10" t="s">
        <v>59</v>
      </c>
      <c r="C40" s="13" t="s">
        <v>60</v>
      </c>
      <c r="D40" s="12">
        <f>-SUMIF(Datuak!P:P,"16",Datuak!K:K)</f>
        <v>-19785893.48</v>
      </c>
      <c r="E40" s="12">
        <f>-SUMIF(Datuak!P:P,"16",Datuak!O:O)</f>
        <v>-92461777.98999998</v>
      </c>
    </row>
    <row r="41" spans="2:5" ht="15">
      <c r="B41" s="10" t="s">
        <v>61</v>
      </c>
      <c r="C41" s="11" t="s">
        <v>62</v>
      </c>
      <c r="D41" s="12">
        <f>-SUMIF(Datuak!P:P,"17",Datuak!K:K)</f>
        <v>-6022637.790000001</v>
      </c>
      <c r="E41" s="12">
        <f>-SUMIF(Datuak!P:P,"17",Datuak!O:O)</f>
        <v>-25416477.229999997</v>
      </c>
    </row>
    <row r="42" spans="2:5" ht="15">
      <c r="B42" s="10"/>
      <c r="C42" s="14"/>
      <c r="D42" s="14"/>
      <c r="E42" s="12"/>
    </row>
    <row r="43" spans="2:5" ht="18">
      <c r="B43" s="10" t="s">
        <v>0</v>
      </c>
      <c r="C43" s="15" t="s">
        <v>63</v>
      </c>
      <c r="D43" s="12">
        <f>-SUMIF(Datuak!P:P,"18",Datuak!K:K)</f>
        <v>-786173755.25</v>
      </c>
      <c r="E43" s="12">
        <f>-SUMIF(Datuak!P:P,"18",Datuak!O:O)</f>
        <v>-4757463337.160003</v>
      </c>
    </row>
    <row r="44" spans="2:5" ht="15">
      <c r="B44" s="10"/>
      <c r="C44" s="14"/>
      <c r="D44" s="14"/>
      <c r="E44" s="12"/>
    </row>
    <row r="45" spans="2:5" ht="15">
      <c r="B45" s="10"/>
      <c r="C45" s="15" t="s">
        <v>64</v>
      </c>
      <c r="D45" s="15"/>
      <c r="E45" s="12"/>
    </row>
    <row r="46" spans="2:5" ht="19.5" customHeight="1">
      <c r="B46" s="17" t="s">
        <v>65</v>
      </c>
      <c r="C46" s="13" t="s">
        <v>66</v>
      </c>
      <c r="D46" s="12">
        <f>-SUMIF(Datuak!P:P,"19",Datuak!K:K)</f>
        <v>-313636.02999999997</v>
      </c>
      <c r="E46" s="12">
        <f>-SUMIF(Datuak!P:P,"19",Datuak!O:O)</f>
        <v>-1508512.67</v>
      </c>
    </row>
    <row r="47" spans="2:5" ht="30" customHeight="1">
      <c r="B47" s="17" t="s">
        <v>67</v>
      </c>
      <c r="C47" s="13" t="s">
        <v>68</v>
      </c>
      <c r="D47" s="12">
        <f>-SUMIF(Datuak!P:P,"20",Datuak!K:K)</f>
        <v>0</v>
      </c>
      <c r="E47" s="12">
        <f>-SUMIF(Datuak!P:P,"20",Datuak!O:O)</f>
        <v>0</v>
      </c>
    </row>
    <row r="48" spans="2:5" ht="15">
      <c r="B48" s="10"/>
      <c r="C48" s="14"/>
      <c r="D48" s="14"/>
      <c r="E48" s="12"/>
    </row>
    <row r="49" spans="2:5" ht="19.5" customHeight="1">
      <c r="B49" s="14"/>
      <c r="C49" s="15" t="s">
        <v>69</v>
      </c>
      <c r="D49" s="15"/>
      <c r="E49" s="12"/>
    </row>
    <row r="50" spans="2:5" ht="19.5" customHeight="1">
      <c r="B50" s="10" t="s">
        <v>1</v>
      </c>
      <c r="C50" s="13" t="s">
        <v>70</v>
      </c>
      <c r="D50" s="12">
        <f>-SUMIF(Datuak!P:P,"21",Datuak!K:K)</f>
        <v>-25699560.379999995</v>
      </c>
      <c r="E50" s="12">
        <f>-SUMIF(Datuak!P:P,"21",Datuak!O:O)</f>
        <v>-175966557.41999993</v>
      </c>
    </row>
    <row r="51" spans="2:5" ht="15">
      <c r="B51" s="10" t="s">
        <v>2</v>
      </c>
      <c r="C51" s="11" t="s">
        <v>71</v>
      </c>
      <c r="D51" s="12">
        <f>-SUMIF(Datuak!P:P,"22",Datuak!K:K)</f>
        <v>-7876.94</v>
      </c>
      <c r="E51" s="12">
        <f>-SUMIF(Datuak!P:P,"22",Datuak!O:O)</f>
        <v>-576935.84</v>
      </c>
    </row>
    <row r="52" spans="2:5" ht="15">
      <c r="B52" s="10" t="s">
        <v>3</v>
      </c>
      <c r="C52" s="11" t="s">
        <v>72</v>
      </c>
      <c r="D52" s="12">
        <f>-SUMIF(Datuak!P:P,"23",Datuak!K:K)</f>
        <v>0</v>
      </c>
      <c r="E52" s="12">
        <f>-SUMIF(Datuak!P:P,"23",Datuak!O:O)</f>
        <v>0</v>
      </c>
    </row>
    <row r="53" spans="2:5" ht="15" customHeight="1">
      <c r="B53" s="14"/>
      <c r="C53" s="14"/>
      <c r="D53" s="14"/>
      <c r="E53" s="12"/>
    </row>
    <row r="54" spans="2:5" ht="19.5" customHeight="1">
      <c r="B54" s="10" t="s">
        <v>4</v>
      </c>
      <c r="C54" s="15" t="s">
        <v>120</v>
      </c>
      <c r="D54" s="12">
        <f>-SUMIF(Datuak!P:P,"24",Datuak!K:K)</f>
        <v>0</v>
      </c>
      <c r="E54" s="12">
        <f>-SUMIF(Datuak!P:P,"24",Datuak!O:O)</f>
        <v>-75199312.80000001</v>
      </c>
    </row>
    <row r="55" spans="2:5" ht="15" customHeight="1">
      <c r="B55" s="10"/>
      <c r="C55" s="15"/>
      <c r="D55" s="15"/>
      <c r="E55" s="12"/>
    </row>
    <row r="56" spans="2:5" ht="30" customHeight="1">
      <c r="B56" s="22"/>
      <c r="C56" s="19" t="s">
        <v>73</v>
      </c>
      <c r="D56" s="20">
        <f>SUM(D39:D54)</f>
        <v>-838003359.87</v>
      </c>
      <c r="E56" s="20">
        <f>SUM(E39:E54)</f>
        <v>-5128592911.110003</v>
      </c>
    </row>
    <row r="57" spans="2:5" ht="12" customHeight="1">
      <c r="B57" s="23"/>
      <c r="C57" s="24"/>
      <c r="D57" s="24"/>
      <c r="E57" s="25"/>
    </row>
    <row r="58" spans="2:5" ht="12" customHeight="1">
      <c r="B58" s="23"/>
      <c r="C58" s="24"/>
      <c r="D58" s="24"/>
      <c r="E58" s="25"/>
    </row>
    <row r="59" spans="2:5" ht="12" customHeight="1">
      <c r="B59" s="23"/>
      <c r="C59" s="24"/>
      <c r="D59" s="24"/>
      <c r="E59" s="25"/>
    </row>
    <row r="60" spans="2:5" ht="12" customHeight="1">
      <c r="B60" s="23"/>
      <c r="C60" s="24"/>
      <c r="D60" s="24"/>
      <c r="E60" s="25"/>
    </row>
    <row r="61" spans="2:5" ht="12" customHeight="1">
      <c r="B61" s="23"/>
      <c r="C61" s="24"/>
      <c r="D61" s="24"/>
      <c r="E61" s="25"/>
    </row>
    <row r="62" spans="2:5" ht="12" customHeight="1">
      <c r="B62" s="23"/>
      <c r="C62" s="24"/>
      <c r="D62" s="24"/>
      <c r="E62" s="25"/>
    </row>
    <row r="63" spans="2:5" ht="12" customHeight="1">
      <c r="B63" s="23"/>
      <c r="C63" s="24"/>
      <c r="D63" s="24"/>
      <c r="E63" s="25"/>
    </row>
    <row r="64" spans="2:5" ht="12" customHeight="1">
      <c r="B64" s="23"/>
      <c r="C64" s="24"/>
      <c r="D64" s="24"/>
      <c r="E64" s="25"/>
    </row>
    <row r="65" spans="2:5" ht="12" customHeight="1">
      <c r="B65" s="23"/>
      <c r="C65" s="24"/>
      <c r="D65" s="24"/>
      <c r="E65" s="25"/>
    </row>
    <row r="66" ht="12" customHeight="1">
      <c r="E66" s="26"/>
    </row>
    <row r="67" spans="3:4" ht="12" customHeight="1">
      <c r="C67" s="52" t="str">
        <f>D70&amp;" "&amp;"ONDAREAREN EMAITZA EKONOMIKOAREN KONTUA"</f>
        <v>2020/03/31 ONDAREAREN EMAITZA EKONOMIKOAREN KONTUA</v>
      </c>
      <c r="D67" s="52"/>
    </row>
    <row r="68" spans="2:5" ht="12" customHeight="1">
      <c r="B68" s="47"/>
      <c r="C68" s="53" t="str">
        <f>"CUENTA DEL RESULTADO ECONÓMICO PATRIMONIAL"&amp;" "&amp;D71</f>
        <v>CUENTA DEL RESULTADO ECONÓMICO PATRIMONIAL 31/03/2020</v>
      </c>
      <c r="D68" s="53"/>
      <c r="E68" s="47"/>
    </row>
    <row r="69" ht="15">
      <c r="E69" s="49" t="s">
        <v>122</v>
      </c>
    </row>
    <row r="70" spans="2:5" ht="10.5" customHeight="1">
      <c r="B70" s="54" t="s">
        <v>22</v>
      </c>
      <c r="C70" s="54"/>
      <c r="D70" s="45" t="str">
        <f>$G$1</f>
        <v>2020/03/31</v>
      </c>
      <c r="E70" s="45" t="str">
        <f>$G$2</f>
        <v>2019/12/31</v>
      </c>
    </row>
    <row r="71" spans="2:5" ht="10.5" customHeight="1">
      <c r="B71" s="55"/>
      <c r="C71" s="55"/>
      <c r="D71" s="46" t="str">
        <f>$E$1</f>
        <v>31/03/2020</v>
      </c>
      <c r="E71" s="46" t="str">
        <f>$E$2</f>
        <v>31/12/2019</v>
      </c>
    </row>
    <row r="72" spans="2:5" ht="30" customHeight="1">
      <c r="B72" s="22"/>
      <c r="C72" s="19" t="s">
        <v>74</v>
      </c>
      <c r="D72" s="20">
        <f>D37+D56</f>
        <v>-22229909.01000023</v>
      </c>
      <c r="E72" s="20">
        <f>E37+E56</f>
        <v>64151206.25999451</v>
      </c>
    </row>
    <row r="73" spans="2:5" ht="15" customHeight="1">
      <c r="B73" s="14"/>
      <c r="C73" s="27"/>
      <c r="D73" s="28"/>
      <c r="E73" s="29"/>
    </row>
    <row r="74" spans="2:5" ht="39.75" customHeight="1">
      <c r="B74" s="14"/>
      <c r="C74" s="15" t="s">
        <v>75</v>
      </c>
      <c r="D74" s="15"/>
      <c r="E74" s="21"/>
    </row>
    <row r="75" spans="2:5" ht="29.25" customHeight="1">
      <c r="B75" s="30" t="s">
        <v>76</v>
      </c>
      <c r="C75" s="13" t="s">
        <v>77</v>
      </c>
      <c r="D75" s="12">
        <f>-SUMIF(Datuak!P:P,"25",Datuak!K:K)</f>
        <v>0</v>
      </c>
      <c r="E75" s="12">
        <f>-SUMIF(Datuak!P:P,"25",Datuak!O:O)</f>
        <v>0</v>
      </c>
    </row>
    <row r="76" spans="2:5" ht="19.5" customHeight="1">
      <c r="B76" s="30" t="s">
        <v>78</v>
      </c>
      <c r="C76" s="13" t="s">
        <v>79</v>
      </c>
      <c r="D76" s="12">
        <f>-SUMIF(Datuak!P:P,"26",Datuak!K:K)</f>
        <v>0</v>
      </c>
      <c r="E76" s="12">
        <f>-SUMIF(Datuak!P:P,"26",Datuak!O:O)</f>
        <v>611251.39</v>
      </c>
    </row>
    <row r="77" spans="2:5" ht="24.75" customHeight="1">
      <c r="B77" s="31">
        <v>7531</v>
      </c>
      <c r="C77" s="13" t="s">
        <v>80</v>
      </c>
      <c r="D77" s="12">
        <f>-SUMIF(Datuak!P:P,"27",Datuak!K:K)</f>
        <v>0</v>
      </c>
      <c r="E77" s="12">
        <f>-SUMIF(Datuak!P:P,"27",Datuak!O:O)</f>
        <v>0</v>
      </c>
    </row>
    <row r="78" spans="2:5" ht="15">
      <c r="B78" s="14"/>
      <c r="C78" s="14"/>
      <c r="D78" s="14"/>
      <c r="E78" s="12"/>
    </row>
    <row r="79" spans="2:5" ht="19.5" customHeight="1">
      <c r="B79" s="14"/>
      <c r="C79" s="15" t="s">
        <v>81</v>
      </c>
      <c r="D79" s="15"/>
      <c r="E79" s="12"/>
    </row>
    <row r="80" spans="2:5" ht="24.75" customHeight="1">
      <c r="B80" s="31" t="s">
        <v>82</v>
      </c>
      <c r="C80" s="13" t="s">
        <v>83</v>
      </c>
      <c r="D80" s="12">
        <f>-SUMIF(Datuak!P:P,"28",Datuak!K:K)</f>
        <v>342405.76</v>
      </c>
      <c r="E80" s="12">
        <f>-SUMIF(Datuak!P:P,"28",Datuak!O:O)</f>
        <v>1333232.33</v>
      </c>
    </row>
    <row r="81" spans="2:5" ht="24.75" customHeight="1">
      <c r="B81" s="10" t="s">
        <v>19</v>
      </c>
      <c r="C81" s="13" t="s">
        <v>84</v>
      </c>
      <c r="D81" s="12">
        <f>-SUMIF(Datuak!P:P,"29",Datuak!K:K)</f>
        <v>-11276247.31</v>
      </c>
      <c r="E81" s="12">
        <f>-SUMIF(Datuak!P:P,"29",Datuak!O:O)</f>
        <v>-20912688.18</v>
      </c>
    </row>
    <row r="82" spans="2:5" ht="15" customHeight="1">
      <c r="B82" s="32"/>
      <c r="C82" s="33"/>
      <c r="D82" s="33"/>
      <c r="E82" s="34"/>
    </row>
    <row r="83" spans="2:5" ht="30" customHeight="1">
      <c r="B83" s="18"/>
      <c r="C83" s="19" t="s">
        <v>85</v>
      </c>
      <c r="D83" s="20">
        <f>D72+SUM(D75:D81)</f>
        <v>-33163750.56000023</v>
      </c>
      <c r="E83" s="20">
        <f>E72+SUM(E75:E81)</f>
        <v>45183001.799994506</v>
      </c>
    </row>
    <row r="84" spans="2:5" ht="15">
      <c r="B84" s="10"/>
      <c r="C84" s="15" t="s">
        <v>86</v>
      </c>
      <c r="D84" s="15"/>
      <c r="E84" s="21"/>
    </row>
    <row r="85" spans="2:5" ht="19.5" customHeight="1">
      <c r="B85" s="10"/>
      <c r="C85" s="13" t="s">
        <v>87</v>
      </c>
      <c r="D85" s="13"/>
      <c r="E85" s="35"/>
    </row>
    <row r="86" spans="2:5" ht="24.75" customHeight="1">
      <c r="B86" s="10" t="s">
        <v>88</v>
      </c>
      <c r="C86" s="16" t="s">
        <v>89</v>
      </c>
      <c r="D86" s="12">
        <f>-SUMIF(Datuak!P:P,"30",Datuak!K:K)</f>
        <v>0</v>
      </c>
      <c r="E86" s="12">
        <f>-SUMIF(Datuak!P:P,"30",Datuak!O:O)</f>
        <v>0</v>
      </c>
    </row>
    <row r="87" spans="2:5" ht="15">
      <c r="B87" s="10" t="s">
        <v>90</v>
      </c>
      <c r="C87" s="16" t="s">
        <v>91</v>
      </c>
      <c r="D87" s="12">
        <f>-SUMIF(Datuak!P:P,"31",Datuak!K:K)</f>
        <v>0</v>
      </c>
      <c r="E87" s="12">
        <f>-SUMIF(Datuak!P:P,"31",Datuak!O:O)</f>
        <v>0</v>
      </c>
    </row>
    <row r="88" spans="2:5" ht="19.5" customHeight="1">
      <c r="B88" s="10"/>
      <c r="C88" s="13" t="s">
        <v>92</v>
      </c>
      <c r="D88" s="13"/>
      <c r="E88" s="35"/>
    </row>
    <row r="89" spans="2:5" ht="24.75" customHeight="1">
      <c r="B89" s="10" t="s">
        <v>93</v>
      </c>
      <c r="C89" s="16" t="s">
        <v>94</v>
      </c>
      <c r="D89" s="12">
        <f>-SUMIF(Datuak!P:P,"32",Datuak!K:K)</f>
        <v>0</v>
      </c>
      <c r="E89" s="12">
        <f>-SUMIF(Datuak!P:P,"32",Datuak!O:O)</f>
        <v>0</v>
      </c>
    </row>
    <row r="90" spans="2:5" ht="19.5" customHeight="1">
      <c r="B90" s="17" t="s">
        <v>95</v>
      </c>
      <c r="C90" s="16" t="s">
        <v>96</v>
      </c>
      <c r="D90" s="12">
        <f>-SUMIF(Datuak!P:P,"33",Datuak!K:K)</f>
        <v>3457604.6500000004</v>
      </c>
      <c r="E90" s="12">
        <f>-SUMIF(Datuak!P:P,"33",Datuak!O:O)</f>
        <v>31886743.2</v>
      </c>
    </row>
    <row r="91" spans="2:5" ht="39.75" customHeight="1">
      <c r="B91" s="10" t="s">
        <v>97</v>
      </c>
      <c r="C91" s="13" t="s">
        <v>98</v>
      </c>
      <c r="D91" s="12">
        <f>-SUMIF(Datuak!P:P,"34",Datuak!K:K)</f>
        <v>0</v>
      </c>
      <c r="E91" s="12">
        <f>-SUMIF(Datuak!P:P,"34",Datuak!O:O)</f>
        <v>0</v>
      </c>
    </row>
    <row r="92" spans="2:5" ht="15">
      <c r="B92" s="10"/>
      <c r="C92" s="15"/>
      <c r="D92" s="15"/>
      <c r="E92" s="21"/>
    </row>
    <row r="93" spans="2:5" ht="15">
      <c r="B93" s="10"/>
      <c r="C93" s="15" t="s">
        <v>99</v>
      </c>
      <c r="D93" s="15"/>
      <c r="E93" s="21"/>
    </row>
    <row r="94" spans="2:5" ht="30" customHeight="1">
      <c r="B94" s="10" t="s">
        <v>20</v>
      </c>
      <c r="C94" s="13" t="s">
        <v>100</v>
      </c>
      <c r="D94" s="12">
        <f>-SUMIF(Datuak!P:P,"35",Datuak!K:K)</f>
        <v>0</v>
      </c>
      <c r="E94" s="12">
        <f>-SUMIF(Datuak!P:P,"35",Datuak!O:O)</f>
        <v>0</v>
      </c>
    </row>
    <row r="95" spans="2:5" ht="19.5" customHeight="1">
      <c r="B95" s="17" t="s">
        <v>101</v>
      </c>
      <c r="C95" s="13" t="s">
        <v>102</v>
      </c>
      <c r="D95" s="12">
        <f>-SUMIF(Datuak!P:P,"36",Datuak!K:K)</f>
        <v>-526111.84</v>
      </c>
      <c r="E95" s="12">
        <f>-SUMIF(Datuak!P:P,"36",Datuak!O:O)</f>
        <v>-2337297.71</v>
      </c>
    </row>
    <row r="96" spans="2:5" ht="15">
      <c r="B96" s="10"/>
      <c r="C96" s="14"/>
      <c r="D96" s="14"/>
      <c r="E96" s="36"/>
    </row>
    <row r="97" spans="2:5" ht="19.5" customHeight="1">
      <c r="B97" s="10" t="s">
        <v>103</v>
      </c>
      <c r="C97" s="37" t="s">
        <v>104</v>
      </c>
      <c r="D97" s="12">
        <f>-SUMIF(Datuak!P:P,"37",Datuak!K:K)</f>
        <v>0</v>
      </c>
      <c r="E97" s="12">
        <f>-SUMIF(Datuak!P:P,"37",Datuak!O:O)</f>
        <v>0</v>
      </c>
    </row>
    <row r="98" spans="2:5" ht="15">
      <c r="B98" s="10"/>
      <c r="C98" s="14"/>
      <c r="D98" s="14"/>
      <c r="E98" s="36"/>
    </row>
    <row r="99" spans="2:5" ht="30" customHeight="1">
      <c r="B99" s="10"/>
      <c r="C99" s="15" t="s">
        <v>105</v>
      </c>
      <c r="D99" s="15"/>
      <c r="E99" s="21"/>
    </row>
    <row r="100" spans="2:5" ht="19.5" customHeight="1">
      <c r="B100" s="17" t="s">
        <v>106</v>
      </c>
      <c r="C100" s="13" t="s">
        <v>107</v>
      </c>
      <c r="D100" s="12">
        <f>-SUMIF(Datuak!P:P,"38",Datuak!K:K)</f>
        <v>0</v>
      </c>
      <c r="E100" s="12">
        <f>-SUMIF(Datuak!P:P,"38",Datuak!O:O)</f>
        <v>0</v>
      </c>
    </row>
    <row r="101" spans="2:5" ht="30" customHeight="1">
      <c r="B101" s="17" t="s">
        <v>108</v>
      </c>
      <c r="C101" s="13" t="s">
        <v>109</v>
      </c>
      <c r="D101" s="12">
        <f>-SUMIF(Datuak!P:P,"39",Datuak!K:K)</f>
        <v>0</v>
      </c>
      <c r="E101" s="12">
        <f>-SUMIF(Datuak!P:P,"39",Datuak!O:O)</f>
        <v>0</v>
      </c>
    </row>
    <row r="102" spans="2:5" ht="30" customHeight="1">
      <c r="B102" s="10" t="s">
        <v>110</v>
      </c>
      <c r="C102" s="13" t="s">
        <v>111</v>
      </c>
      <c r="D102" s="12">
        <f>-SUMIF(Datuak!P:P,"40",Datuak!K:K)</f>
        <v>0</v>
      </c>
      <c r="E102" s="12">
        <f>-SUMIF(Datuak!P:P,"40",Datuak!O:O)</f>
        <v>0</v>
      </c>
    </row>
    <row r="103" spans="2:5" ht="15">
      <c r="B103" s="10"/>
      <c r="C103" s="14"/>
      <c r="D103" s="14"/>
      <c r="E103" s="36"/>
    </row>
    <row r="104" spans="2:5" ht="15">
      <c r="B104" s="10" t="s">
        <v>112</v>
      </c>
      <c r="C104" s="15" t="s">
        <v>113</v>
      </c>
      <c r="D104" s="12">
        <f>-SUMIF(Datuak!P:P,"41",Datuak!K:K)</f>
        <v>0</v>
      </c>
      <c r="E104" s="12">
        <f>-SUMIF(Datuak!P:P,"41",Datuak!O:O)</f>
        <v>0</v>
      </c>
    </row>
    <row r="105" spans="2:5" ht="15">
      <c r="B105" s="10"/>
      <c r="C105" s="14"/>
      <c r="D105" s="14"/>
      <c r="E105" s="36"/>
    </row>
    <row r="106" spans="2:5" ht="30" customHeight="1">
      <c r="B106" s="10"/>
      <c r="C106" s="15" t="s">
        <v>114</v>
      </c>
      <c r="D106" s="15"/>
      <c r="E106" s="21"/>
    </row>
    <row r="107" spans="2:5" ht="45" customHeight="1">
      <c r="B107" s="17" t="s">
        <v>115</v>
      </c>
      <c r="C107" s="13" t="s">
        <v>116</v>
      </c>
      <c r="D107" s="12">
        <f>-SUMIF(Datuak!P:P,"42",Datuak!K:K)</f>
        <v>0</v>
      </c>
      <c r="E107" s="12">
        <f>-SUMIF(Datuak!P:P,"42",Datuak!O:O)</f>
        <v>-730242.4299999999</v>
      </c>
    </row>
    <row r="108" spans="2:5" ht="34.5" customHeight="1">
      <c r="B108" s="38" t="s">
        <v>117</v>
      </c>
      <c r="C108" s="33" t="s">
        <v>102</v>
      </c>
      <c r="D108" s="39">
        <f>-SUMIF(Datuak!P:P,"43",Datuak!K:K)</f>
        <v>-5248683.13</v>
      </c>
      <c r="E108" s="39">
        <f>-SUMIF(Datuak!P:P,"43",Datuak!O:O)</f>
        <v>-28300167.100000024</v>
      </c>
    </row>
    <row r="109" spans="2:5" ht="30" customHeight="1">
      <c r="B109" s="18"/>
      <c r="C109" s="19" t="s">
        <v>118</v>
      </c>
      <c r="D109" s="20">
        <f>SUM(D84:D108)</f>
        <v>-2317190.3199999994</v>
      </c>
      <c r="E109" s="20">
        <f>SUM(E84:E108)</f>
        <v>519035.9599999748</v>
      </c>
    </row>
    <row r="110" spans="2:5" ht="30" customHeight="1">
      <c r="B110" s="18"/>
      <c r="C110" s="19" t="s">
        <v>119</v>
      </c>
      <c r="D110" s="20">
        <f>D83+D109</f>
        <v>-35480940.880000226</v>
      </c>
      <c r="E110" s="20">
        <f>E83+E109</f>
        <v>45702037.75999448</v>
      </c>
    </row>
    <row r="111" spans="2:5" ht="15">
      <c r="B111" s="40"/>
      <c r="C111" s="41"/>
      <c r="D111" s="41"/>
      <c r="E111" s="41"/>
    </row>
    <row r="112" spans="2:5" ht="15">
      <c r="B112" s="40"/>
      <c r="C112" s="41"/>
      <c r="D112" s="41"/>
      <c r="E112" s="41"/>
    </row>
    <row r="113" spans="2:5" ht="15">
      <c r="B113" s="40"/>
      <c r="C113" s="41"/>
      <c r="D113" s="41"/>
      <c r="E113" s="41"/>
    </row>
    <row r="114" spans="2:5" ht="15">
      <c r="B114" s="40"/>
      <c r="C114" s="41"/>
      <c r="D114" s="41"/>
      <c r="E114" s="41"/>
    </row>
    <row r="115" spans="2:5" ht="15">
      <c r="B115" s="40"/>
      <c r="C115" s="41"/>
      <c r="D115" s="41"/>
      <c r="E115" s="41"/>
    </row>
    <row r="116" spans="2:5" ht="15">
      <c r="B116" s="40"/>
      <c r="C116" s="41"/>
      <c r="D116" s="41"/>
      <c r="E116" s="41"/>
    </row>
    <row r="117" spans="2:5" ht="15">
      <c r="B117" s="40"/>
      <c r="C117" s="41"/>
      <c r="D117" s="41"/>
      <c r="E117" s="41"/>
    </row>
    <row r="118" spans="2:5" ht="15">
      <c r="B118" s="40"/>
      <c r="C118" s="41"/>
      <c r="D118" s="41"/>
      <c r="E118" s="41"/>
    </row>
    <row r="119" spans="2:5" ht="15">
      <c r="B119" s="40"/>
      <c r="C119" s="41"/>
      <c r="D119" s="41"/>
      <c r="E119" s="41"/>
    </row>
    <row r="120" spans="2:5" ht="15">
      <c r="B120" s="40"/>
      <c r="C120" s="41"/>
      <c r="D120" s="41"/>
      <c r="E120" s="41"/>
    </row>
    <row r="121" spans="2:5" ht="15">
      <c r="B121" s="40"/>
      <c r="C121" s="41"/>
      <c r="D121" s="41"/>
      <c r="E121" s="41"/>
    </row>
    <row r="122" spans="2:5" ht="15">
      <c r="B122" s="40"/>
      <c r="C122" s="41"/>
      <c r="D122" s="41"/>
      <c r="E122" s="41"/>
    </row>
    <row r="123" spans="2:5" ht="15">
      <c r="B123" s="40"/>
      <c r="C123" s="41"/>
      <c r="D123" s="41"/>
      <c r="E123" s="41"/>
    </row>
    <row r="124" spans="2:5" ht="15">
      <c r="B124" s="40"/>
      <c r="C124" s="41"/>
      <c r="D124" s="41"/>
      <c r="E124" s="41"/>
    </row>
    <row r="125" spans="2:5" ht="15">
      <c r="B125" s="40"/>
      <c r="C125" s="41"/>
      <c r="D125" s="41"/>
      <c r="E125" s="41"/>
    </row>
    <row r="126" spans="2:5" ht="15">
      <c r="B126" s="40"/>
      <c r="C126" s="41"/>
      <c r="D126" s="41"/>
      <c r="E126" s="41"/>
    </row>
    <row r="127" spans="2:5" ht="15">
      <c r="B127" s="40"/>
      <c r="C127" s="41"/>
      <c r="D127" s="41"/>
      <c r="E127" s="41"/>
    </row>
    <row r="128" spans="2:5" ht="15">
      <c r="B128" s="40"/>
      <c r="C128" s="41"/>
      <c r="D128" s="41"/>
      <c r="E128" s="41"/>
    </row>
    <row r="129" spans="2:5" ht="15">
      <c r="B129" s="40"/>
      <c r="C129" s="41"/>
      <c r="D129" s="41"/>
      <c r="E129" s="41"/>
    </row>
    <row r="130" spans="2:5" ht="15">
      <c r="B130" s="40"/>
      <c r="C130" s="41"/>
      <c r="D130" s="41"/>
      <c r="E130" s="41"/>
    </row>
    <row r="131" spans="2:5" ht="15">
      <c r="B131" s="40"/>
      <c r="C131" s="41"/>
      <c r="D131" s="41"/>
      <c r="E131" s="41"/>
    </row>
    <row r="132" spans="2:5" ht="15">
      <c r="B132" s="40"/>
      <c r="C132" s="41"/>
      <c r="D132" s="41"/>
      <c r="E132" s="41"/>
    </row>
    <row r="133" spans="2:5" ht="15">
      <c r="B133" s="40"/>
      <c r="C133" s="41"/>
      <c r="D133" s="41"/>
      <c r="E133" s="41"/>
    </row>
    <row r="134" spans="2:5" ht="15">
      <c r="B134" s="40"/>
      <c r="C134" s="41"/>
      <c r="D134" s="41"/>
      <c r="E134" s="41"/>
    </row>
    <row r="135" spans="2:5" ht="15">
      <c r="B135" s="40"/>
      <c r="C135" s="41"/>
      <c r="D135" s="41"/>
      <c r="E135" s="41"/>
    </row>
    <row r="136" spans="2:5" ht="15">
      <c r="B136" s="40"/>
      <c r="C136" s="41"/>
      <c r="D136" s="41"/>
      <c r="E136" s="41"/>
    </row>
    <row r="137" spans="2:5" ht="15">
      <c r="B137" s="40"/>
      <c r="C137" s="41"/>
      <c r="D137" s="41"/>
      <c r="E137" s="41"/>
    </row>
    <row r="138" spans="2:5" ht="15">
      <c r="B138" s="40"/>
      <c r="C138" s="41"/>
      <c r="D138" s="41"/>
      <c r="E138" s="41"/>
    </row>
    <row r="139" spans="2:5" ht="15">
      <c r="B139" s="40"/>
      <c r="C139" s="41"/>
      <c r="D139" s="41"/>
      <c r="E139" s="41"/>
    </row>
    <row r="140" spans="2:5" ht="15">
      <c r="B140" s="40"/>
      <c r="C140" s="41"/>
      <c r="D140" s="41"/>
      <c r="E140" s="41"/>
    </row>
    <row r="141" spans="2:5" ht="15">
      <c r="B141" s="40"/>
      <c r="C141" s="41"/>
      <c r="D141" s="41"/>
      <c r="E141" s="41"/>
    </row>
    <row r="142" spans="2:5" ht="15">
      <c r="B142" s="40"/>
      <c r="C142" s="41"/>
      <c r="D142" s="41"/>
      <c r="E142" s="41"/>
    </row>
    <row r="143" spans="2:5" ht="15">
      <c r="B143" s="40"/>
      <c r="C143" s="41"/>
      <c r="D143" s="41"/>
      <c r="E143" s="41"/>
    </row>
    <row r="144" spans="2:5" ht="15">
      <c r="B144" s="40"/>
      <c r="C144" s="41"/>
      <c r="D144" s="41"/>
      <c r="E144" s="41"/>
    </row>
    <row r="145" spans="2:5" ht="15">
      <c r="B145" s="40"/>
      <c r="C145" s="41"/>
      <c r="D145" s="41"/>
      <c r="E145" s="41"/>
    </row>
    <row r="146" spans="2:5" ht="15">
      <c r="B146" s="40"/>
      <c r="C146" s="41"/>
      <c r="D146" s="41"/>
      <c r="E146" s="41"/>
    </row>
    <row r="147" spans="2:5" ht="15">
      <c r="B147" s="42"/>
      <c r="C147" s="41"/>
      <c r="D147" s="41"/>
      <c r="E147" s="41"/>
    </row>
    <row r="148" spans="2:5" ht="15">
      <c r="B148" s="42"/>
      <c r="C148" s="41"/>
      <c r="D148" s="41"/>
      <c r="E148" s="41"/>
    </row>
    <row r="149" spans="2:5" ht="15">
      <c r="B149" s="42"/>
      <c r="C149" s="41"/>
      <c r="D149" s="41"/>
      <c r="E149" s="41"/>
    </row>
    <row r="150" spans="2:5" ht="15">
      <c r="B150" s="42"/>
      <c r="C150" s="41"/>
      <c r="D150" s="41"/>
      <c r="E150" s="41"/>
    </row>
    <row r="151" spans="2:5" ht="15">
      <c r="B151" s="42"/>
      <c r="C151" s="41"/>
      <c r="D151" s="41"/>
      <c r="E151" s="41"/>
    </row>
    <row r="152" spans="2:5" ht="15">
      <c r="B152" s="42"/>
      <c r="C152" s="41"/>
      <c r="D152" s="41"/>
      <c r="E152" s="41"/>
    </row>
    <row r="153" spans="2:5" ht="15">
      <c r="B153" s="42"/>
      <c r="C153" s="41"/>
      <c r="D153" s="41"/>
      <c r="E153" s="41"/>
    </row>
    <row r="154" spans="2:5" ht="15">
      <c r="B154" s="42"/>
      <c r="C154" s="41"/>
      <c r="D154" s="41"/>
      <c r="E154" s="41"/>
    </row>
    <row r="155" spans="2:5" ht="15">
      <c r="B155" s="42"/>
      <c r="C155" s="41"/>
      <c r="D155" s="41"/>
      <c r="E155" s="41"/>
    </row>
    <row r="156" spans="2:5" ht="15">
      <c r="B156" s="42"/>
      <c r="C156" s="41"/>
      <c r="D156" s="41"/>
      <c r="E156" s="41"/>
    </row>
    <row r="157" spans="2:5" ht="15">
      <c r="B157" s="42"/>
      <c r="C157" s="41"/>
      <c r="D157" s="41"/>
      <c r="E157" s="41"/>
    </row>
    <row r="158" spans="2:5" ht="15">
      <c r="B158" s="42"/>
      <c r="C158" s="41"/>
      <c r="D158" s="41"/>
      <c r="E158" s="41"/>
    </row>
    <row r="159" spans="2:5" ht="15">
      <c r="B159" s="42"/>
      <c r="C159" s="41"/>
      <c r="D159" s="41"/>
      <c r="E159" s="41"/>
    </row>
    <row r="160" spans="2:5" ht="15">
      <c r="B160" s="42"/>
      <c r="C160" s="41"/>
      <c r="D160" s="41"/>
      <c r="E160" s="41"/>
    </row>
    <row r="161" spans="2:5" ht="15">
      <c r="B161" s="42"/>
      <c r="C161" s="41"/>
      <c r="D161" s="41"/>
      <c r="E161" s="41"/>
    </row>
    <row r="162" spans="2:5" ht="15">
      <c r="B162" s="42"/>
      <c r="C162" s="41"/>
      <c r="D162" s="41"/>
      <c r="E162" s="41"/>
    </row>
    <row r="163" spans="2:5" ht="15">
      <c r="B163" s="42"/>
      <c r="C163" s="41"/>
      <c r="D163" s="41"/>
      <c r="E163" s="41"/>
    </row>
    <row r="164" spans="2:5" ht="15">
      <c r="B164" s="42"/>
      <c r="C164" s="41"/>
      <c r="D164" s="41"/>
      <c r="E164" s="41"/>
    </row>
    <row r="165" spans="2:5" ht="15">
      <c r="B165" s="42"/>
      <c r="C165" s="41"/>
      <c r="D165" s="41"/>
      <c r="E165" s="41"/>
    </row>
    <row r="166" spans="2:5" ht="15">
      <c r="B166" s="42"/>
      <c r="C166" s="41"/>
      <c r="D166" s="41"/>
      <c r="E166" s="41"/>
    </row>
    <row r="167" spans="2:5" ht="15">
      <c r="B167" s="42"/>
      <c r="C167" s="41"/>
      <c r="D167" s="41"/>
      <c r="E167" s="41"/>
    </row>
    <row r="168" spans="2:5" ht="15">
      <c r="B168" s="42"/>
      <c r="C168" s="41"/>
      <c r="D168" s="41"/>
      <c r="E168" s="41"/>
    </row>
    <row r="169" spans="2:5" ht="15">
      <c r="B169" s="42"/>
      <c r="C169" s="41"/>
      <c r="D169" s="41"/>
      <c r="E169" s="41"/>
    </row>
    <row r="170" spans="2:5" ht="15">
      <c r="B170" s="42"/>
      <c r="C170" s="41"/>
      <c r="D170" s="41"/>
      <c r="E170" s="41"/>
    </row>
    <row r="171" spans="2:5" ht="15">
      <c r="B171" s="42"/>
      <c r="C171" s="41"/>
      <c r="D171" s="41"/>
      <c r="E171" s="41"/>
    </row>
    <row r="172" spans="2:5" ht="15">
      <c r="B172" s="42"/>
      <c r="C172" s="41"/>
      <c r="D172" s="41"/>
      <c r="E172" s="41"/>
    </row>
    <row r="173" spans="2:5" ht="15">
      <c r="B173" s="41"/>
      <c r="C173" s="41"/>
      <c r="D173" s="41"/>
      <c r="E173" s="41"/>
    </row>
    <row r="174" spans="2:5" ht="15">
      <c r="B174" s="41"/>
      <c r="C174" s="41"/>
      <c r="D174" s="41"/>
      <c r="E174" s="41"/>
    </row>
    <row r="175" spans="2:5" ht="15">
      <c r="B175" s="41"/>
      <c r="C175" s="41"/>
      <c r="D175" s="41"/>
      <c r="E175" s="41"/>
    </row>
    <row r="176" spans="2:5" ht="15">
      <c r="B176" s="41"/>
      <c r="C176" s="41"/>
      <c r="D176" s="41"/>
      <c r="E176" s="41"/>
    </row>
    <row r="177" spans="2:5" ht="15">
      <c r="B177" s="41"/>
      <c r="C177" s="41"/>
      <c r="D177" s="41"/>
      <c r="E177" s="41"/>
    </row>
    <row r="178" spans="2:5" ht="15">
      <c r="B178" s="41"/>
      <c r="C178" s="41"/>
      <c r="D178" s="41"/>
      <c r="E178" s="41"/>
    </row>
    <row r="179" spans="2:5" ht="15">
      <c r="B179" s="41"/>
      <c r="C179" s="41"/>
      <c r="D179" s="41"/>
      <c r="E179" s="41"/>
    </row>
    <row r="180" spans="2:5" ht="15">
      <c r="B180" s="41"/>
      <c r="C180" s="41"/>
      <c r="D180" s="41"/>
      <c r="E180" s="41"/>
    </row>
    <row r="181" spans="2:5" ht="15">
      <c r="B181" s="41"/>
      <c r="C181" s="41"/>
      <c r="D181" s="41"/>
      <c r="E181" s="41"/>
    </row>
    <row r="182" spans="2:5" ht="15">
      <c r="B182" s="41"/>
      <c r="C182" s="41"/>
      <c r="D182" s="41"/>
      <c r="E182" s="41"/>
    </row>
    <row r="183" spans="2:5" ht="15">
      <c r="B183" s="41"/>
      <c r="C183" s="41"/>
      <c r="D183" s="41"/>
      <c r="E183" s="41"/>
    </row>
    <row r="184" spans="2:5" ht="15">
      <c r="B184" s="41"/>
      <c r="C184" s="41"/>
      <c r="D184" s="41"/>
      <c r="E184" s="41"/>
    </row>
    <row r="185" spans="2:5" ht="15">
      <c r="B185" s="41"/>
      <c r="C185" s="41"/>
      <c r="D185" s="41"/>
      <c r="E185" s="41"/>
    </row>
    <row r="186" spans="2:5" ht="15">
      <c r="B186" s="41"/>
      <c r="C186" s="41"/>
      <c r="D186" s="41"/>
      <c r="E186" s="41"/>
    </row>
    <row r="187" spans="2:5" ht="15">
      <c r="B187" s="41"/>
      <c r="C187" s="41"/>
      <c r="D187" s="41"/>
      <c r="E187" s="41"/>
    </row>
    <row r="188" spans="2:5" ht="15">
      <c r="B188" s="41"/>
      <c r="C188" s="41"/>
      <c r="D188" s="41"/>
      <c r="E188" s="41"/>
    </row>
    <row r="189" spans="2:5" ht="15">
      <c r="B189" s="41"/>
      <c r="C189" s="41"/>
      <c r="D189" s="41"/>
      <c r="E189" s="41"/>
    </row>
    <row r="190" spans="2:5" ht="15">
      <c r="B190" s="41"/>
      <c r="C190" s="41"/>
      <c r="D190" s="41"/>
      <c r="E190" s="41"/>
    </row>
    <row r="191" spans="2:5" ht="15">
      <c r="B191" s="41"/>
      <c r="C191" s="41"/>
      <c r="D191" s="41"/>
      <c r="E191" s="41"/>
    </row>
    <row r="192" spans="2:5" ht="15">
      <c r="B192" s="41"/>
      <c r="C192" s="41"/>
      <c r="D192" s="41"/>
      <c r="E192" s="41"/>
    </row>
    <row r="193" spans="2:5" ht="15">
      <c r="B193" s="41"/>
      <c r="C193" s="41"/>
      <c r="D193" s="41"/>
      <c r="E193" s="41"/>
    </row>
    <row r="194" spans="2:5" ht="15">
      <c r="B194" s="41"/>
      <c r="C194" s="41"/>
      <c r="D194" s="41"/>
      <c r="E194" s="41"/>
    </row>
    <row r="195" spans="2:5" ht="15">
      <c r="B195" s="41"/>
      <c r="C195" s="41"/>
      <c r="D195" s="41"/>
      <c r="E195" s="41"/>
    </row>
    <row r="196" spans="2:5" ht="15">
      <c r="B196" s="41"/>
      <c r="C196" s="41"/>
      <c r="D196" s="41"/>
      <c r="E196" s="41"/>
    </row>
    <row r="197" spans="2:5" ht="15">
      <c r="B197" s="41"/>
      <c r="C197" s="41"/>
      <c r="D197" s="41"/>
      <c r="E197" s="41"/>
    </row>
    <row r="198" spans="2:5" ht="15">
      <c r="B198" s="41"/>
      <c r="C198" s="41"/>
      <c r="D198" s="41"/>
      <c r="E198" s="41"/>
    </row>
    <row r="199" spans="2:5" ht="15">
      <c r="B199" s="41"/>
      <c r="C199" s="41"/>
      <c r="D199" s="41"/>
      <c r="E199" s="41"/>
    </row>
    <row r="200" spans="2:5" ht="15">
      <c r="B200" s="41"/>
      <c r="C200" s="41"/>
      <c r="D200" s="41"/>
      <c r="E200" s="41"/>
    </row>
    <row r="201" spans="2:5" ht="15">
      <c r="B201" s="41"/>
      <c r="C201" s="41"/>
      <c r="D201" s="41"/>
      <c r="E201" s="41"/>
    </row>
    <row r="202" spans="2:5" ht="15">
      <c r="B202" s="41"/>
      <c r="C202" s="41"/>
      <c r="D202" s="41"/>
      <c r="E202" s="41"/>
    </row>
    <row r="203" spans="2:5" ht="15">
      <c r="B203" s="41"/>
      <c r="C203" s="41"/>
      <c r="D203" s="41"/>
      <c r="E203" s="41"/>
    </row>
    <row r="204" spans="2:5" ht="15">
      <c r="B204" s="41"/>
      <c r="C204" s="41"/>
      <c r="D204" s="41"/>
      <c r="E204" s="41"/>
    </row>
    <row r="205" spans="2:5" ht="15">
      <c r="B205" s="41"/>
      <c r="C205" s="41"/>
      <c r="D205" s="41"/>
      <c r="E205" s="41"/>
    </row>
    <row r="206" spans="2:5" ht="15">
      <c r="B206" s="41"/>
      <c r="C206" s="41"/>
      <c r="D206" s="41"/>
      <c r="E206" s="41"/>
    </row>
    <row r="207" spans="2:5" ht="15">
      <c r="B207" s="41"/>
      <c r="C207" s="41"/>
      <c r="D207" s="41"/>
      <c r="E207" s="41"/>
    </row>
    <row r="208" spans="2:5" ht="15">
      <c r="B208" s="41"/>
      <c r="C208" s="41"/>
      <c r="D208" s="41"/>
      <c r="E208" s="41"/>
    </row>
    <row r="209" spans="2:5" ht="15">
      <c r="B209" s="41"/>
      <c r="C209" s="41"/>
      <c r="D209" s="41"/>
      <c r="E209" s="41"/>
    </row>
    <row r="210" spans="2:5" ht="15">
      <c r="B210" s="41"/>
      <c r="C210" s="41"/>
      <c r="D210" s="41"/>
      <c r="E210" s="41"/>
    </row>
    <row r="211" spans="2:5" ht="15">
      <c r="B211" s="41"/>
      <c r="C211" s="41"/>
      <c r="D211" s="41"/>
      <c r="E211" s="41"/>
    </row>
    <row r="212" spans="2:5" ht="15">
      <c r="B212" s="41"/>
      <c r="C212" s="41"/>
      <c r="D212" s="41"/>
      <c r="E212" s="41"/>
    </row>
    <row r="213" spans="2:5" ht="15">
      <c r="B213" s="41"/>
      <c r="C213" s="41"/>
      <c r="D213" s="41"/>
      <c r="E213" s="41"/>
    </row>
    <row r="214" spans="2:5" ht="15">
      <c r="B214" s="41"/>
      <c r="C214" s="41"/>
      <c r="D214" s="41"/>
      <c r="E214" s="41"/>
    </row>
    <row r="215" spans="2:5" ht="15">
      <c r="B215" s="41"/>
      <c r="C215" s="41"/>
      <c r="D215" s="41"/>
      <c r="E215" s="41"/>
    </row>
    <row r="216" spans="2:5" ht="15">
      <c r="B216" s="41"/>
      <c r="C216" s="41"/>
      <c r="D216" s="41"/>
      <c r="E216" s="41"/>
    </row>
    <row r="217" spans="2:5" ht="15">
      <c r="B217" s="41"/>
      <c r="C217" s="41"/>
      <c r="D217" s="41"/>
      <c r="E217" s="41"/>
    </row>
    <row r="218" spans="2:5" ht="15">
      <c r="B218" s="41"/>
      <c r="C218" s="41"/>
      <c r="D218" s="41"/>
      <c r="E218" s="41"/>
    </row>
    <row r="219" spans="2:5" ht="15">
      <c r="B219" s="41"/>
      <c r="C219" s="41"/>
      <c r="D219" s="41"/>
      <c r="E219" s="41"/>
    </row>
    <row r="220" spans="2:5" ht="15">
      <c r="B220" s="41"/>
      <c r="C220" s="41"/>
      <c r="D220" s="41"/>
      <c r="E220" s="41"/>
    </row>
    <row r="221" spans="2:5" ht="15">
      <c r="B221" s="41"/>
      <c r="C221" s="41"/>
      <c r="D221" s="41"/>
      <c r="E221" s="41"/>
    </row>
    <row r="222" spans="2:5" ht="15">
      <c r="B222" s="41"/>
      <c r="C222" s="41"/>
      <c r="D222" s="41"/>
      <c r="E222" s="41"/>
    </row>
    <row r="223" spans="2:5" ht="15">
      <c r="B223" s="41"/>
      <c r="C223" s="41"/>
      <c r="D223" s="41"/>
      <c r="E223" s="41"/>
    </row>
    <row r="224" spans="2:5" ht="15">
      <c r="B224" s="41"/>
      <c r="C224" s="41"/>
      <c r="D224" s="41"/>
      <c r="E224" s="41"/>
    </row>
    <row r="225" spans="2:5" ht="15">
      <c r="B225" s="41"/>
      <c r="C225" s="41"/>
      <c r="D225" s="41"/>
      <c r="E225" s="41"/>
    </row>
    <row r="226" spans="2:5" ht="15">
      <c r="B226" s="41"/>
      <c r="C226" s="41"/>
      <c r="D226" s="41"/>
      <c r="E226" s="41"/>
    </row>
    <row r="227" spans="2:5" ht="15">
      <c r="B227" s="41"/>
      <c r="C227" s="41"/>
      <c r="D227" s="41"/>
      <c r="E227" s="41"/>
    </row>
    <row r="228" spans="2:5" ht="15">
      <c r="B228" s="41"/>
      <c r="C228" s="41"/>
      <c r="D228" s="41"/>
      <c r="E228" s="41"/>
    </row>
    <row r="229" spans="2:5" ht="15">
      <c r="B229" s="41"/>
      <c r="C229" s="41"/>
      <c r="D229" s="41"/>
      <c r="E229" s="41"/>
    </row>
    <row r="230" spans="2:5" ht="15">
      <c r="B230" s="41"/>
      <c r="C230" s="41"/>
      <c r="D230" s="41"/>
      <c r="E230" s="41"/>
    </row>
    <row r="231" spans="2:5" ht="15">
      <c r="B231" s="41"/>
      <c r="C231" s="41"/>
      <c r="D231" s="41"/>
      <c r="E231" s="41"/>
    </row>
    <row r="232" spans="2:5" ht="15">
      <c r="B232" s="41"/>
      <c r="C232" s="41"/>
      <c r="D232" s="41"/>
      <c r="E232" s="41"/>
    </row>
    <row r="233" spans="2:5" ht="15">
      <c r="B233" s="41"/>
      <c r="C233" s="41"/>
      <c r="D233" s="41"/>
      <c r="E233" s="41"/>
    </row>
    <row r="234" spans="2:5" ht="15">
      <c r="B234" s="41"/>
      <c r="C234" s="41"/>
      <c r="D234" s="41"/>
      <c r="E234" s="41"/>
    </row>
    <row r="235" spans="2:5" ht="15">
      <c r="B235" s="41"/>
      <c r="C235" s="41"/>
      <c r="D235" s="41"/>
      <c r="E235" s="41"/>
    </row>
    <row r="236" spans="2:5" ht="15">
      <c r="B236" s="41"/>
      <c r="C236" s="41"/>
      <c r="D236" s="41"/>
      <c r="E236" s="41"/>
    </row>
    <row r="237" spans="2:5" ht="15">
      <c r="B237" s="41"/>
      <c r="C237" s="41"/>
      <c r="D237" s="41"/>
      <c r="E237" s="41"/>
    </row>
    <row r="238" spans="2:5" ht="15">
      <c r="B238" s="41"/>
      <c r="C238" s="41"/>
      <c r="D238" s="41"/>
      <c r="E238" s="41"/>
    </row>
    <row r="239" spans="2:5" ht="15">
      <c r="B239" s="41"/>
      <c r="C239" s="41"/>
      <c r="D239" s="41"/>
      <c r="E239" s="41"/>
    </row>
    <row r="240" spans="2:5" ht="15">
      <c r="B240" s="41"/>
      <c r="C240" s="41"/>
      <c r="D240" s="41"/>
      <c r="E240" s="41"/>
    </row>
    <row r="241" spans="2:5" ht="15">
      <c r="B241" s="41"/>
      <c r="C241" s="41"/>
      <c r="D241" s="41"/>
      <c r="E241" s="41"/>
    </row>
    <row r="242" spans="2:5" ht="15">
      <c r="B242" s="41"/>
      <c r="C242" s="41"/>
      <c r="D242" s="41"/>
      <c r="E242" s="41"/>
    </row>
    <row r="243" spans="2:5" ht="15">
      <c r="B243" s="41"/>
      <c r="C243" s="41"/>
      <c r="D243" s="41"/>
      <c r="E243" s="41"/>
    </row>
    <row r="244" spans="2:5" ht="15">
      <c r="B244" s="41"/>
      <c r="C244" s="41"/>
      <c r="D244" s="41"/>
      <c r="E244" s="41"/>
    </row>
    <row r="245" spans="2:5" ht="15">
      <c r="B245" s="41"/>
      <c r="C245" s="41"/>
      <c r="D245" s="41"/>
      <c r="E245" s="41"/>
    </row>
    <row r="246" spans="2:5" ht="15">
      <c r="B246" s="41"/>
      <c r="C246" s="41"/>
      <c r="D246" s="41"/>
      <c r="E246" s="41"/>
    </row>
    <row r="247" spans="2:5" ht="15">
      <c r="B247" s="41"/>
      <c r="C247" s="41"/>
      <c r="D247" s="41"/>
      <c r="E247" s="41"/>
    </row>
    <row r="248" spans="2:5" ht="15">
      <c r="B248" s="43"/>
      <c r="C248" s="43"/>
      <c r="D248" s="43"/>
      <c r="E248" s="43"/>
    </row>
    <row r="249" spans="2:5" ht="15">
      <c r="B249" s="43"/>
      <c r="C249" s="43"/>
      <c r="D249" s="43"/>
      <c r="E249" s="43"/>
    </row>
    <row r="250" spans="2:5" ht="15">
      <c r="B250" s="43"/>
      <c r="C250" s="43"/>
      <c r="D250" s="43"/>
      <c r="E250" s="43"/>
    </row>
    <row r="251" spans="2:5" ht="15">
      <c r="B251" s="43"/>
      <c r="C251" s="43"/>
      <c r="D251" s="43"/>
      <c r="E251" s="43"/>
    </row>
    <row r="252" spans="2:5" ht="15">
      <c r="B252" s="43"/>
      <c r="C252" s="43"/>
      <c r="D252" s="43"/>
      <c r="E252" s="43"/>
    </row>
    <row r="253" spans="2:5" ht="15">
      <c r="B253" s="43"/>
      <c r="C253" s="43"/>
      <c r="D253" s="43"/>
      <c r="E253" s="43"/>
    </row>
    <row r="254" spans="2:5" ht="15">
      <c r="B254" s="43"/>
      <c r="C254" s="43"/>
      <c r="D254" s="43"/>
      <c r="E254" s="43"/>
    </row>
    <row r="255" spans="2:5" ht="15">
      <c r="B255" s="43"/>
      <c r="C255" s="43"/>
      <c r="D255" s="43"/>
      <c r="E255" s="43"/>
    </row>
    <row r="256" spans="2:5" ht="15">
      <c r="B256" s="43"/>
      <c r="C256" s="43"/>
      <c r="D256" s="43"/>
      <c r="E256" s="43"/>
    </row>
    <row r="257" spans="2:5" ht="15">
      <c r="B257" s="43"/>
      <c r="C257" s="43"/>
      <c r="D257" s="43"/>
      <c r="E257" s="43"/>
    </row>
    <row r="258" spans="2:5" ht="15">
      <c r="B258" s="43"/>
      <c r="C258" s="43"/>
      <c r="D258" s="43"/>
      <c r="E258" s="43"/>
    </row>
    <row r="259" spans="2:5" ht="15">
      <c r="B259" s="43"/>
      <c r="C259" s="43"/>
      <c r="D259" s="43"/>
      <c r="E259" s="43"/>
    </row>
    <row r="260" spans="2:5" ht="15">
      <c r="B260" s="43"/>
      <c r="C260" s="43"/>
      <c r="D260" s="43"/>
      <c r="E260" s="43"/>
    </row>
    <row r="261" spans="2:5" ht="15">
      <c r="B261" s="43"/>
      <c r="C261" s="43"/>
      <c r="D261" s="43"/>
      <c r="E261" s="43"/>
    </row>
    <row r="262" spans="2:5" ht="15">
      <c r="B262" s="43"/>
      <c r="C262" s="43"/>
      <c r="D262" s="43"/>
      <c r="E262" s="43"/>
    </row>
    <row r="263" spans="2:5" ht="15">
      <c r="B263" s="43"/>
      <c r="C263" s="43"/>
      <c r="D263" s="43"/>
      <c r="E263" s="43"/>
    </row>
    <row r="264" spans="2:5" ht="15">
      <c r="B264" s="43"/>
      <c r="C264" s="43"/>
      <c r="D264" s="43"/>
      <c r="E264" s="43"/>
    </row>
    <row r="265" spans="2:5" ht="15">
      <c r="B265" s="43"/>
      <c r="C265" s="43"/>
      <c r="D265" s="43"/>
      <c r="E265" s="43"/>
    </row>
    <row r="266" spans="2:5" ht="15">
      <c r="B266" s="43"/>
      <c r="C266" s="43"/>
      <c r="D266" s="43"/>
      <c r="E266" s="43"/>
    </row>
    <row r="267" spans="2:5" ht="15">
      <c r="B267" s="43"/>
      <c r="C267" s="43"/>
      <c r="D267" s="43"/>
      <c r="E267" s="43"/>
    </row>
    <row r="268" spans="2:5" ht="15">
      <c r="B268" s="43"/>
      <c r="C268" s="43"/>
      <c r="D268" s="43"/>
      <c r="E268" s="43"/>
    </row>
    <row r="269" spans="2:5" ht="15">
      <c r="B269" s="43"/>
      <c r="C269" s="43"/>
      <c r="D269" s="43"/>
      <c r="E269" s="43"/>
    </row>
    <row r="270" spans="2:5" ht="15">
      <c r="B270" s="43"/>
      <c r="C270" s="43"/>
      <c r="D270" s="43"/>
      <c r="E270" s="43"/>
    </row>
    <row r="271" spans="2:5" ht="15">
      <c r="B271" s="43"/>
      <c r="C271" s="43"/>
      <c r="D271" s="43"/>
      <c r="E271" s="43"/>
    </row>
    <row r="272" spans="2:5" ht="15">
      <c r="B272" s="43"/>
      <c r="C272" s="43"/>
      <c r="D272" s="43"/>
      <c r="E272" s="43"/>
    </row>
    <row r="273" spans="2:5" ht="15">
      <c r="B273" s="43"/>
      <c r="C273" s="43"/>
      <c r="D273" s="43"/>
      <c r="E273" s="43"/>
    </row>
    <row r="274" spans="2:5" ht="15">
      <c r="B274" s="43"/>
      <c r="C274" s="43"/>
      <c r="D274" s="43"/>
      <c r="E274" s="43"/>
    </row>
    <row r="275" spans="2:5" ht="15">
      <c r="B275" s="43"/>
      <c r="C275" s="43"/>
      <c r="D275" s="43"/>
      <c r="E275" s="43"/>
    </row>
    <row r="276" spans="2:5" ht="15">
      <c r="B276" s="43"/>
      <c r="C276" s="43"/>
      <c r="D276" s="43"/>
      <c r="E276" s="43"/>
    </row>
    <row r="277" spans="2:5" ht="15">
      <c r="B277" s="43"/>
      <c r="C277" s="43"/>
      <c r="D277" s="43"/>
      <c r="E277" s="43"/>
    </row>
    <row r="278" spans="2:5" ht="15">
      <c r="B278" s="43"/>
      <c r="C278" s="43"/>
      <c r="D278" s="43"/>
      <c r="E278" s="43"/>
    </row>
    <row r="279" spans="2:5" ht="15">
      <c r="B279" s="43"/>
      <c r="C279" s="43"/>
      <c r="D279" s="43"/>
      <c r="E279" s="43"/>
    </row>
    <row r="280" spans="2:5" ht="15">
      <c r="B280" s="43"/>
      <c r="C280" s="43"/>
      <c r="D280" s="43"/>
      <c r="E280" s="43"/>
    </row>
    <row r="281" spans="2:5" ht="15">
      <c r="B281" s="43"/>
      <c r="C281" s="43"/>
      <c r="D281" s="43"/>
      <c r="E281" s="43"/>
    </row>
    <row r="282" spans="2:5" ht="15">
      <c r="B282" s="43"/>
      <c r="C282" s="43"/>
      <c r="D282" s="43"/>
      <c r="E282" s="43"/>
    </row>
    <row r="283" spans="2:5" ht="15">
      <c r="B283" s="43"/>
      <c r="C283" s="43"/>
      <c r="D283" s="43"/>
      <c r="E283" s="43"/>
    </row>
    <row r="284" spans="2:5" ht="15">
      <c r="B284" s="43"/>
      <c r="C284" s="43"/>
      <c r="D284" s="43"/>
      <c r="E284" s="43"/>
    </row>
    <row r="285" spans="2:5" ht="15">
      <c r="B285" s="43"/>
      <c r="C285" s="43"/>
      <c r="D285" s="43"/>
      <c r="E285" s="43"/>
    </row>
    <row r="286" spans="2:5" ht="15">
      <c r="B286" s="43"/>
      <c r="C286" s="43"/>
      <c r="D286" s="43"/>
      <c r="E286" s="43"/>
    </row>
    <row r="287" spans="2:5" ht="15">
      <c r="B287" s="43"/>
      <c r="C287" s="43"/>
      <c r="D287" s="43"/>
      <c r="E287" s="43"/>
    </row>
    <row r="288" spans="2:5" ht="15">
      <c r="B288" s="43"/>
      <c r="C288" s="43"/>
      <c r="D288" s="43"/>
      <c r="E288" s="43"/>
    </row>
    <row r="289" spans="2:5" ht="15">
      <c r="B289" s="43"/>
      <c r="C289" s="43"/>
      <c r="D289" s="43"/>
      <c r="E289" s="43"/>
    </row>
    <row r="290" ht="15">
      <c r="B290" s="43"/>
    </row>
    <row r="291" ht="15">
      <c r="B291" s="43"/>
    </row>
    <row r="292" ht="15">
      <c r="B292" s="43"/>
    </row>
    <row r="293" ht="15">
      <c r="B293" s="43"/>
    </row>
    <row r="294" ht="15">
      <c r="B294" s="43"/>
    </row>
    <row r="295" ht="15">
      <c r="B295" s="43"/>
    </row>
    <row r="296" ht="15">
      <c r="B296" s="43"/>
    </row>
    <row r="297" ht="15">
      <c r="B297" s="43"/>
    </row>
    <row r="298" ht="15">
      <c r="B298" s="43"/>
    </row>
    <row r="299" ht="15">
      <c r="B299" s="43"/>
    </row>
    <row r="300" ht="15">
      <c r="B300" s="43"/>
    </row>
    <row r="301" ht="15">
      <c r="B301" s="43"/>
    </row>
    <row r="302" ht="15">
      <c r="B302" s="43"/>
    </row>
    <row r="303" ht="15">
      <c r="B303" s="43"/>
    </row>
    <row r="304" ht="15">
      <c r="B304" s="43"/>
    </row>
    <row r="305" ht="15">
      <c r="B305" s="43"/>
    </row>
    <row r="306" ht="15">
      <c r="B306" s="43"/>
    </row>
    <row r="307" ht="15">
      <c r="B307" s="43"/>
    </row>
    <row r="308" ht="15">
      <c r="B308" s="43"/>
    </row>
    <row r="309" ht="15">
      <c r="B309" s="43"/>
    </row>
    <row r="310" ht="15">
      <c r="B310" s="43"/>
    </row>
    <row r="311" ht="15">
      <c r="B311" s="43"/>
    </row>
    <row r="312" ht="15">
      <c r="B312" s="43"/>
    </row>
    <row r="313" ht="15">
      <c r="B313" s="43"/>
    </row>
    <row r="314" ht="15">
      <c r="B314" s="43"/>
    </row>
    <row r="315" ht="15">
      <c r="B315" s="43"/>
    </row>
    <row r="316" ht="15">
      <c r="B316" s="43"/>
    </row>
    <row r="317" ht="15">
      <c r="B317" s="43"/>
    </row>
    <row r="318" ht="15">
      <c r="B318" s="43"/>
    </row>
    <row r="319" ht="15">
      <c r="B319" s="43"/>
    </row>
    <row r="320" ht="15">
      <c r="B320" s="43"/>
    </row>
    <row r="321" ht="15">
      <c r="B321" s="43"/>
    </row>
    <row r="322" ht="15">
      <c r="B322" s="43"/>
    </row>
    <row r="323" ht="15">
      <c r="B323" s="43"/>
    </row>
    <row r="324" ht="15">
      <c r="B324" s="43"/>
    </row>
    <row r="325" ht="15">
      <c r="B325" s="43"/>
    </row>
    <row r="326" ht="15">
      <c r="B326" s="43"/>
    </row>
    <row r="327" ht="15">
      <c r="B327" s="43"/>
    </row>
    <row r="328" ht="15">
      <c r="B328" s="43"/>
    </row>
    <row r="329" ht="15">
      <c r="B329" s="43"/>
    </row>
  </sheetData>
  <sheetProtection/>
  <mergeCells count="9">
    <mergeCell ref="F6:F8"/>
    <mergeCell ref="C6:D6"/>
    <mergeCell ref="C7:D7"/>
    <mergeCell ref="C67:D67"/>
    <mergeCell ref="C68:D68"/>
    <mergeCell ref="B70:B71"/>
    <mergeCell ref="C70:C71"/>
    <mergeCell ref="B9:B10"/>
    <mergeCell ref="C9:C10"/>
  </mergeCells>
  <printOptions/>
  <pageMargins left="1.1" right="0.38" top="0.38" bottom="0.72" header="0" footer="0"/>
  <pageSetup fitToHeight="2" fitToWidth="1" horizontalDpi="600" verticalDpi="600" orientation="portrait" paperSize="9" scale="73" r:id="rId2"/>
  <headerFooter alignWithMargins="0">
    <oddFooter>&amp;L&amp;"Verdana,Normal"&amp;7                                     * Bere zeinua positiboa edo negatiboa izan daiteke / Su signo puede ser positivo o negativo</oddFooter>
  </headerFooter>
  <rowBreaks count="3" manualBreakCount="3">
    <brk id="44" max="255" man="1"/>
    <brk id="59" max="255" man="1"/>
    <brk id="92" max="255" man="1"/>
  </rowBreaks>
  <colBreaks count="1" manualBreakCount="1">
    <brk id="5" max="65535" man="1"/>
  </colBreaks>
  <ignoredErrors>
    <ignoredError sqref="B13 B18:B22 B27 B35 B43 B50:B54 B81 B86:B87 B9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P1132"/>
  <sheetViews>
    <sheetView zoomScalePageLayoutView="0" workbookViewId="0" topLeftCell="C1">
      <selection activeCell="H9" sqref="H9"/>
    </sheetView>
  </sheetViews>
  <sheetFormatPr defaultColWidth="11.421875" defaultRowHeight="12.75"/>
  <cols>
    <col min="1" max="1" width="7.28125" style="0" bestFit="1" customWidth="1"/>
    <col min="2" max="2" width="5.421875" style="0" customWidth="1"/>
    <col min="3" max="5" width="6.8515625" style="0" bestFit="1" customWidth="1"/>
    <col min="6" max="6" width="10.7109375" style="0" bestFit="1" customWidth="1"/>
    <col min="7" max="7" width="10.7109375" style="0" customWidth="1"/>
  </cols>
  <sheetData>
    <row r="1" spans="1:16" ht="30" customHeight="1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48" t="s">
        <v>121</v>
      </c>
      <c r="H1" s="3" t="s">
        <v>11</v>
      </c>
      <c r="I1" s="3" t="s">
        <v>12</v>
      </c>
      <c r="J1" s="3" t="s">
        <v>13</v>
      </c>
      <c r="K1" s="3" t="s">
        <v>14</v>
      </c>
      <c r="L1" s="4" t="s">
        <v>15</v>
      </c>
      <c r="M1" s="4" t="s">
        <v>16</v>
      </c>
      <c r="N1" s="4" t="s">
        <v>17</v>
      </c>
      <c r="O1" s="4" t="s">
        <v>18</v>
      </c>
      <c r="P1" s="4" t="s">
        <v>21</v>
      </c>
    </row>
    <row r="2" spans="1:16" ht="12.75">
      <c r="A2" t="s">
        <v>134</v>
      </c>
      <c r="B2" t="s">
        <v>135</v>
      </c>
      <c r="C2" t="s">
        <v>136</v>
      </c>
      <c r="D2" t="s">
        <v>137</v>
      </c>
      <c r="E2" t="s">
        <v>138</v>
      </c>
      <c r="F2" t="s">
        <v>138</v>
      </c>
      <c r="G2" t="s">
        <v>139</v>
      </c>
      <c r="H2">
        <v>0</v>
      </c>
      <c r="I2">
        <v>10097080.63</v>
      </c>
      <c r="J2">
        <v>10097080.63</v>
      </c>
      <c r="K2">
        <v>0</v>
      </c>
      <c r="L2">
        <v>0</v>
      </c>
      <c r="M2">
        <v>5245324012.12</v>
      </c>
      <c r="N2">
        <v>5245324012.12</v>
      </c>
      <c r="O2">
        <v>0</v>
      </c>
      <c r="P2">
        <v>0</v>
      </c>
    </row>
    <row r="3" spans="1:16" ht="12.75">
      <c r="A3" t="s">
        <v>140</v>
      </c>
      <c r="B3" t="s">
        <v>135</v>
      </c>
      <c r="C3" t="s">
        <v>136</v>
      </c>
      <c r="D3" t="s">
        <v>141</v>
      </c>
      <c r="E3" t="s">
        <v>142</v>
      </c>
      <c r="F3" t="s">
        <v>142</v>
      </c>
      <c r="G3" t="s">
        <v>143</v>
      </c>
      <c r="H3">
        <v>0</v>
      </c>
      <c r="I3">
        <v>0</v>
      </c>
      <c r="J3">
        <v>0</v>
      </c>
      <c r="K3">
        <v>0</v>
      </c>
      <c r="L3">
        <v>0</v>
      </c>
      <c r="M3">
        <v>5127050822</v>
      </c>
      <c r="N3">
        <v>5127050822</v>
      </c>
      <c r="O3">
        <v>0</v>
      </c>
      <c r="P3">
        <v>0</v>
      </c>
    </row>
    <row r="4" spans="1:16" ht="12.75">
      <c r="A4" t="s">
        <v>140</v>
      </c>
      <c r="B4" t="s">
        <v>135</v>
      </c>
      <c r="C4" t="s">
        <v>136</v>
      </c>
      <c r="D4" t="s">
        <v>144</v>
      </c>
      <c r="E4" t="s">
        <v>145</v>
      </c>
      <c r="F4" t="s">
        <v>145</v>
      </c>
      <c r="G4" t="s">
        <v>146</v>
      </c>
      <c r="H4">
        <v>0</v>
      </c>
      <c r="I4">
        <v>0</v>
      </c>
      <c r="J4">
        <v>0</v>
      </c>
      <c r="K4">
        <v>0</v>
      </c>
      <c r="L4">
        <v>0</v>
      </c>
      <c r="M4">
        <v>50456246.9</v>
      </c>
      <c r="N4">
        <v>50456246.9</v>
      </c>
      <c r="O4">
        <v>0</v>
      </c>
      <c r="P4">
        <v>0</v>
      </c>
    </row>
    <row r="5" spans="1:16" ht="12.75">
      <c r="A5" t="s">
        <v>140</v>
      </c>
      <c r="B5" t="s">
        <v>135</v>
      </c>
      <c r="C5" t="s">
        <v>136</v>
      </c>
      <c r="D5" t="s">
        <v>144</v>
      </c>
      <c r="E5" t="s">
        <v>147</v>
      </c>
      <c r="F5" t="s">
        <v>147</v>
      </c>
      <c r="G5" t="s">
        <v>148</v>
      </c>
      <c r="H5">
        <v>0</v>
      </c>
      <c r="I5">
        <v>9793080.24</v>
      </c>
      <c r="J5">
        <v>9793080.24</v>
      </c>
      <c r="K5">
        <v>0</v>
      </c>
      <c r="L5">
        <v>0</v>
      </c>
      <c r="M5">
        <v>7024302.43</v>
      </c>
      <c r="N5">
        <v>7024302.43</v>
      </c>
      <c r="O5">
        <v>0</v>
      </c>
      <c r="P5">
        <v>0</v>
      </c>
    </row>
    <row r="6" spans="1:16" ht="12.75">
      <c r="A6" t="s">
        <v>140</v>
      </c>
      <c r="B6" t="s">
        <v>135</v>
      </c>
      <c r="C6" t="s">
        <v>136</v>
      </c>
      <c r="D6" t="s">
        <v>144</v>
      </c>
      <c r="E6" t="s">
        <v>149</v>
      </c>
      <c r="F6" t="s">
        <v>149</v>
      </c>
      <c r="G6" t="s">
        <v>150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2.75">
      <c r="A7" t="s">
        <v>140</v>
      </c>
      <c r="B7" t="s">
        <v>135</v>
      </c>
      <c r="C7" t="s">
        <v>136</v>
      </c>
      <c r="D7" t="s">
        <v>144</v>
      </c>
      <c r="E7" t="s">
        <v>151</v>
      </c>
      <c r="F7" t="s">
        <v>151</v>
      </c>
      <c r="G7" t="s">
        <v>152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2.75">
      <c r="A8" t="s">
        <v>140</v>
      </c>
      <c r="B8" t="s">
        <v>135</v>
      </c>
      <c r="C8" t="s">
        <v>136</v>
      </c>
      <c r="D8" t="s">
        <v>144</v>
      </c>
      <c r="E8" t="s">
        <v>153</v>
      </c>
      <c r="F8" t="s">
        <v>153</v>
      </c>
      <c r="G8" t="s">
        <v>154</v>
      </c>
      <c r="H8">
        <v>0</v>
      </c>
      <c r="I8">
        <v>304000.39</v>
      </c>
      <c r="J8">
        <v>304000.39</v>
      </c>
      <c r="K8">
        <v>0</v>
      </c>
      <c r="L8">
        <v>0</v>
      </c>
      <c r="M8">
        <v>60792640.79</v>
      </c>
      <c r="N8">
        <v>60792640.79</v>
      </c>
      <c r="O8">
        <v>0</v>
      </c>
      <c r="P8">
        <v>0</v>
      </c>
    </row>
    <row r="9" spans="1:16" ht="12.75">
      <c r="A9" t="s">
        <v>140</v>
      </c>
      <c r="B9" t="s">
        <v>135</v>
      </c>
      <c r="C9" t="s">
        <v>136</v>
      </c>
      <c r="D9" t="s">
        <v>144</v>
      </c>
      <c r="E9" t="s">
        <v>155</v>
      </c>
      <c r="F9" t="s">
        <v>155</v>
      </c>
      <c r="G9" t="s">
        <v>156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2.75">
      <c r="A10" t="s">
        <v>140</v>
      </c>
      <c r="B10" t="s">
        <v>135</v>
      </c>
      <c r="C10" t="s">
        <v>136</v>
      </c>
      <c r="D10" t="s">
        <v>144</v>
      </c>
      <c r="E10" t="s">
        <v>157</v>
      </c>
      <c r="F10" t="s">
        <v>157</v>
      </c>
      <c r="G10" t="s">
        <v>158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2.75">
      <c r="A11" t="s">
        <v>140</v>
      </c>
      <c r="B11" t="s">
        <v>135</v>
      </c>
      <c r="C11" t="s">
        <v>136</v>
      </c>
      <c r="D11" t="s">
        <v>159</v>
      </c>
      <c r="E11" t="s">
        <v>160</v>
      </c>
      <c r="F11" t="s">
        <v>160</v>
      </c>
      <c r="G11" t="s">
        <v>161</v>
      </c>
      <c r="H11">
        <v>0</v>
      </c>
      <c r="I11">
        <v>1121149672.57</v>
      </c>
      <c r="J11">
        <v>10097080.63</v>
      </c>
      <c r="K11">
        <v>1111052591.94</v>
      </c>
      <c r="L11">
        <v>0</v>
      </c>
      <c r="M11">
        <v>5220444314.49</v>
      </c>
      <c r="N11">
        <v>5245324012.12</v>
      </c>
      <c r="O11">
        <v>-24879697.63</v>
      </c>
      <c r="P11">
        <v>0</v>
      </c>
    </row>
    <row r="12" spans="1:16" ht="12.75">
      <c r="A12" t="s">
        <v>140</v>
      </c>
      <c r="B12" t="s">
        <v>135</v>
      </c>
      <c r="C12" t="s">
        <v>136</v>
      </c>
      <c r="D12" t="s">
        <v>159</v>
      </c>
      <c r="E12" t="s">
        <v>162</v>
      </c>
      <c r="F12" t="s">
        <v>162</v>
      </c>
      <c r="G12" t="s">
        <v>163</v>
      </c>
      <c r="H12">
        <v>0</v>
      </c>
      <c r="I12">
        <v>0</v>
      </c>
      <c r="J12">
        <v>565075</v>
      </c>
      <c r="K12">
        <v>-565075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2.75">
      <c r="A13" t="s">
        <v>140</v>
      </c>
      <c r="B13" t="s">
        <v>135</v>
      </c>
      <c r="C13" t="s">
        <v>136</v>
      </c>
      <c r="D13" t="s">
        <v>159</v>
      </c>
      <c r="E13" t="s">
        <v>164</v>
      </c>
      <c r="F13" t="s">
        <v>164</v>
      </c>
      <c r="G13" t="s">
        <v>165</v>
      </c>
      <c r="H13">
        <v>0</v>
      </c>
      <c r="I13">
        <v>0</v>
      </c>
      <c r="J13">
        <v>775800.83</v>
      </c>
      <c r="K13">
        <v>-775800.83</v>
      </c>
      <c r="L13">
        <v>0</v>
      </c>
      <c r="M13">
        <v>0</v>
      </c>
      <c r="N13">
        <v>653239.24</v>
      </c>
      <c r="O13">
        <v>-653239.24</v>
      </c>
      <c r="P13">
        <v>0</v>
      </c>
    </row>
    <row r="14" spans="1:16" ht="12.75">
      <c r="A14" t="s">
        <v>140</v>
      </c>
      <c r="B14" t="s">
        <v>135</v>
      </c>
      <c r="C14" t="s">
        <v>136</v>
      </c>
      <c r="D14" t="s">
        <v>166</v>
      </c>
      <c r="E14" t="s">
        <v>167</v>
      </c>
      <c r="F14" t="s">
        <v>167</v>
      </c>
      <c r="G14" t="s">
        <v>168</v>
      </c>
      <c r="H14">
        <v>0</v>
      </c>
      <c r="I14">
        <v>1091506306.72</v>
      </c>
      <c r="J14">
        <v>1119808796.74</v>
      </c>
      <c r="K14">
        <v>-28302490.02</v>
      </c>
      <c r="L14">
        <v>0</v>
      </c>
      <c r="M14">
        <v>5218828072.52</v>
      </c>
      <c r="N14">
        <v>5219791075.25</v>
      </c>
      <c r="O14">
        <v>-963002.73</v>
      </c>
      <c r="P14">
        <v>0</v>
      </c>
    </row>
    <row r="15" spans="1:16" ht="12.75">
      <c r="A15" t="s">
        <v>140</v>
      </c>
      <c r="B15" t="s">
        <v>135</v>
      </c>
      <c r="C15" t="s">
        <v>136</v>
      </c>
      <c r="D15" t="s">
        <v>166</v>
      </c>
      <c r="E15" t="s">
        <v>169</v>
      </c>
      <c r="F15" t="s">
        <v>169</v>
      </c>
      <c r="G15" t="s">
        <v>170</v>
      </c>
      <c r="H15">
        <v>0</v>
      </c>
      <c r="I15">
        <v>854110955.13</v>
      </c>
      <c r="J15">
        <v>1091506306.72</v>
      </c>
      <c r="K15">
        <v>-237395351.59</v>
      </c>
      <c r="L15">
        <v>0</v>
      </c>
      <c r="M15">
        <v>5196471573.22</v>
      </c>
      <c r="N15">
        <v>5218828072.52</v>
      </c>
      <c r="O15">
        <v>-22356499.3</v>
      </c>
      <c r="P15">
        <v>0</v>
      </c>
    </row>
    <row r="16" spans="1:16" ht="12.75">
      <c r="A16" t="s">
        <v>140</v>
      </c>
      <c r="B16" t="s">
        <v>135</v>
      </c>
      <c r="C16" t="s">
        <v>136</v>
      </c>
      <c r="D16" t="s">
        <v>166</v>
      </c>
      <c r="E16" t="s">
        <v>171</v>
      </c>
      <c r="F16" t="s">
        <v>171</v>
      </c>
      <c r="G16" t="s">
        <v>172</v>
      </c>
      <c r="H16">
        <v>0</v>
      </c>
      <c r="I16">
        <v>0</v>
      </c>
      <c r="J16">
        <v>854110955.13</v>
      </c>
      <c r="K16">
        <v>-854110955.13</v>
      </c>
      <c r="L16">
        <v>0</v>
      </c>
      <c r="M16">
        <v>0</v>
      </c>
      <c r="N16">
        <v>5196471573.22</v>
      </c>
      <c r="O16">
        <v>-5196471573.22</v>
      </c>
      <c r="P16">
        <v>0</v>
      </c>
    </row>
    <row r="17" spans="1:16" ht="12.75">
      <c r="A17" t="s">
        <v>134</v>
      </c>
      <c r="B17" t="s">
        <v>135</v>
      </c>
      <c r="C17" t="s">
        <v>136</v>
      </c>
      <c r="D17" t="s">
        <v>173</v>
      </c>
      <c r="E17" t="s">
        <v>174</v>
      </c>
      <c r="F17" t="s">
        <v>174</v>
      </c>
      <c r="G17" t="s">
        <v>175</v>
      </c>
      <c r="H17">
        <v>0</v>
      </c>
      <c r="I17">
        <v>0</v>
      </c>
      <c r="J17">
        <v>0</v>
      </c>
      <c r="K17">
        <v>0</v>
      </c>
      <c r="L17">
        <v>0</v>
      </c>
      <c r="M17">
        <v>5127050822</v>
      </c>
      <c r="N17">
        <v>5127050822</v>
      </c>
      <c r="O17">
        <v>0</v>
      </c>
      <c r="P17">
        <v>0</v>
      </c>
    </row>
    <row r="18" spans="1:16" ht="12.75">
      <c r="A18" t="s">
        <v>134</v>
      </c>
      <c r="B18" t="s">
        <v>135</v>
      </c>
      <c r="C18" t="s">
        <v>136</v>
      </c>
      <c r="D18" t="s">
        <v>176</v>
      </c>
      <c r="E18" t="s">
        <v>177</v>
      </c>
      <c r="F18" t="s">
        <v>177</v>
      </c>
      <c r="G18" t="s">
        <v>178</v>
      </c>
      <c r="H18">
        <v>0</v>
      </c>
      <c r="I18">
        <v>10097080.63</v>
      </c>
      <c r="J18">
        <v>10097080.63</v>
      </c>
      <c r="K18">
        <v>0</v>
      </c>
      <c r="L18">
        <v>0</v>
      </c>
      <c r="M18">
        <v>118273190.12</v>
      </c>
      <c r="N18">
        <v>118273190.12</v>
      </c>
      <c r="O18">
        <v>0</v>
      </c>
      <c r="P18">
        <v>0</v>
      </c>
    </row>
    <row r="19" spans="1:16" ht="12.75">
      <c r="A19" t="s">
        <v>134</v>
      </c>
      <c r="B19" t="s">
        <v>135</v>
      </c>
      <c r="C19" t="s">
        <v>136</v>
      </c>
      <c r="D19" t="s">
        <v>179</v>
      </c>
      <c r="E19" t="s">
        <v>180</v>
      </c>
      <c r="F19" t="s">
        <v>180</v>
      </c>
      <c r="G19" t="s">
        <v>181</v>
      </c>
      <c r="H19">
        <v>0</v>
      </c>
      <c r="I19">
        <v>10097080.63</v>
      </c>
      <c r="J19">
        <v>844834059.28</v>
      </c>
      <c r="K19">
        <v>-834736978.65</v>
      </c>
      <c r="L19">
        <v>0</v>
      </c>
      <c r="M19">
        <v>5245324012.12</v>
      </c>
      <c r="N19">
        <v>5181308696.77</v>
      </c>
      <c r="O19">
        <v>64015315.35</v>
      </c>
      <c r="P19">
        <v>0</v>
      </c>
    </row>
    <row r="20" spans="1:16" ht="12.75">
      <c r="A20" t="s">
        <v>134</v>
      </c>
      <c r="B20" t="s">
        <v>135</v>
      </c>
      <c r="C20" t="s">
        <v>136</v>
      </c>
      <c r="D20" t="s">
        <v>182</v>
      </c>
      <c r="E20" t="s">
        <v>183</v>
      </c>
      <c r="F20" t="s">
        <v>183</v>
      </c>
      <c r="G20" t="s">
        <v>184</v>
      </c>
      <c r="H20">
        <v>0</v>
      </c>
      <c r="I20">
        <v>844834059.28</v>
      </c>
      <c r="J20">
        <v>0</v>
      </c>
      <c r="K20">
        <v>844834059.28</v>
      </c>
      <c r="L20">
        <v>0</v>
      </c>
      <c r="M20">
        <v>5181308696.77</v>
      </c>
      <c r="N20">
        <v>0</v>
      </c>
      <c r="O20">
        <v>5181308696.77</v>
      </c>
      <c r="P20">
        <v>0</v>
      </c>
    </row>
    <row r="21" spans="1:16" ht="12.75">
      <c r="A21" t="s">
        <v>140</v>
      </c>
      <c r="B21" t="s">
        <v>135</v>
      </c>
      <c r="C21" t="s">
        <v>136</v>
      </c>
      <c r="D21" t="s">
        <v>185</v>
      </c>
      <c r="E21" t="s">
        <v>186</v>
      </c>
      <c r="F21" t="s">
        <v>186</v>
      </c>
      <c r="G21" t="s">
        <v>187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2.75">
      <c r="A22" t="s">
        <v>134</v>
      </c>
      <c r="B22" t="s">
        <v>135</v>
      </c>
      <c r="C22" t="s">
        <v>136</v>
      </c>
      <c r="D22" t="s">
        <v>185</v>
      </c>
      <c r="E22" t="s">
        <v>188</v>
      </c>
      <c r="F22" t="s">
        <v>188</v>
      </c>
      <c r="G22" t="s">
        <v>189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2.75">
      <c r="A23" t="s">
        <v>134</v>
      </c>
      <c r="B23" t="s">
        <v>135</v>
      </c>
      <c r="C23" t="s">
        <v>136</v>
      </c>
      <c r="D23" t="s">
        <v>185</v>
      </c>
      <c r="E23" t="s">
        <v>190</v>
      </c>
      <c r="F23" t="s">
        <v>190</v>
      </c>
      <c r="G23" t="s">
        <v>191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2.75">
      <c r="A24" t="s">
        <v>134</v>
      </c>
      <c r="B24" t="s">
        <v>135</v>
      </c>
      <c r="C24" t="s">
        <v>192</v>
      </c>
      <c r="D24" t="s">
        <v>193</v>
      </c>
      <c r="E24" t="s">
        <v>194</v>
      </c>
      <c r="F24" t="s">
        <v>194</v>
      </c>
      <c r="G24" t="s">
        <v>195</v>
      </c>
      <c r="H24">
        <v>0</v>
      </c>
      <c r="I24">
        <v>0</v>
      </c>
      <c r="J24">
        <v>0</v>
      </c>
      <c r="K24">
        <v>0</v>
      </c>
      <c r="L24">
        <v>0</v>
      </c>
      <c r="M24">
        <v>106914024</v>
      </c>
      <c r="N24">
        <v>0</v>
      </c>
      <c r="O24">
        <v>106914024</v>
      </c>
      <c r="P24">
        <v>0</v>
      </c>
    </row>
    <row r="25" spans="1:16" ht="12.75">
      <c r="A25" t="s">
        <v>134</v>
      </c>
      <c r="B25" t="s">
        <v>135</v>
      </c>
      <c r="C25" t="s">
        <v>192</v>
      </c>
      <c r="D25" t="s">
        <v>193</v>
      </c>
      <c r="E25" t="s">
        <v>196</v>
      </c>
      <c r="F25" t="s">
        <v>196</v>
      </c>
      <c r="G25" t="s">
        <v>197</v>
      </c>
      <c r="H25">
        <v>0</v>
      </c>
      <c r="I25">
        <v>0</v>
      </c>
      <c r="J25">
        <v>0</v>
      </c>
      <c r="K25">
        <v>0</v>
      </c>
      <c r="L25">
        <v>0</v>
      </c>
      <c r="M25">
        <v>39065891</v>
      </c>
      <c r="N25">
        <v>0</v>
      </c>
      <c r="O25">
        <v>39065891</v>
      </c>
      <c r="P25">
        <v>0</v>
      </c>
    </row>
    <row r="26" spans="1:16" ht="12.75">
      <c r="A26" t="s">
        <v>134</v>
      </c>
      <c r="B26" t="s">
        <v>135</v>
      </c>
      <c r="C26" t="s">
        <v>192</v>
      </c>
      <c r="D26" t="s">
        <v>193</v>
      </c>
      <c r="E26" t="s">
        <v>198</v>
      </c>
      <c r="F26" t="s">
        <v>198</v>
      </c>
      <c r="G26" t="s">
        <v>199</v>
      </c>
      <c r="H26">
        <v>0</v>
      </c>
      <c r="I26">
        <v>0</v>
      </c>
      <c r="J26">
        <v>0</v>
      </c>
      <c r="K26">
        <v>0</v>
      </c>
      <c r="L26">
        <v>0</v>
      </c>
      <c r="M26">
        <v>12208748</v>
      </c>
      <c r="N26">
        <v>0</v>
      </c>
      <c r="O26">
        <v>12208748</v>
      </c>
      <c r="P26">
        <v>0</v>
      </c>
    </row>
    <row r="27" spans="1:16" ht="12.75">
      <c r="A27" t="s">
        <v>134</v>
      </c>
      <c r="B27" t="s">
        <v>135</v>
      </c>
      <c r="C27" t="s">
        <v>192</v>
      </c>
      <c r="D27" t="s">
        <v>193</v>
      </c>
      <c r="E27" t="s">
        <v>200</v>
      </c>
      <c r="F27" t="s">
        <v>200</v>
      </c>
      <c r="G27" t="s">
        <v>201</v>
      </c>
      <c r="H27">
        <v>0</v>
      </c>
      <c r="I27">
        <v>0</v>
      </c>
      <c r="J27">
        <v>0</v>
      </c>
      <c r="K27">
        <v>0</v>
      </c>
      <c r="L27">
        <v>0</v>
      </c>
      <c r="M27">
        <v>93170</v>
      </c>
      <c r="N27">
        <v>0</v>
      </c>
      <c r="O27">
        <v>93170</v>
      </c>
      <c r="P27">
        <v>0</v>
      </c>
    </row>
    <row r="28" spans="1:16" ht="12.75">
      <c r="A28" t="s">
        <v>140</v>
      </c>
      <c r="B28" t="s">
        <v>135</v>
      </c>
      <c r="C28" t="s">
        <v>192</v>
      </c>
      <c r="D28" t="s">
        <v>202</v>
      </c>
      <c r="E28" t="s">
        <v>203</v>
      </c>
      <c r="F28" t="s">
        <v>203</v>
      </c>
      <c r="G28" t="s">
        <v>204</v>
      </c>
      <c r="H28">
        <v>0</v>
      </c>
      <c r="I28">
        <v>10334971.89</v>
      </c>
      <c r="J28">
        <v>800006.5</v>
      </c>
      <c r="K28">
        <v>9534965.39</v>
      </c>
      <c r="L28">
        <v>0</v>
      </c>
      <c r="M28">
        <v>41591637.78</v>
      </c>
      <c r="N28">
        <v>112615842.76</v>
      </c>
      <c r="O28">
        <v>-71024204.98</v>
      </c>
      <c r="P28">
        <v>0</v>
      </c>
    </row>
    <row r="29" spans="1:16" ht="12.75">
      <c r="A29" t="s">
        <v>140</v>
      </c>
      <c r="B29" t="s">
        <v>135</v>
      </c>
      <c r="C29" t="s">
        <v>192</v>
      </c>
      <c r="D29" t="s">
        <v>202</v>
      </c>
      <c r="E29" t="s">
        <v>205</v>
      </c>
      <c r="F29" t="s">
        <v>205</v>
      </c>
      <c r="G29" t="s">
        <v>206</v>
      </c>
      <c r="H29">
        <v>0</v>
      </c>
      <c r="I29">
        <v>1358425.76</v>
      </c>
      <c r="J29">
        <v>917541.52</v>
      </c>
      <c r="K29">
        <v>440884.24</v>
      </c>
      <c r="L29">
        <v>0</v>
      </c>
      <c r="M29">
        <v>7520428.14</v>
      </c>
      <c r="N29">
        <v>41211375.22</v>
      </c>
      <c r="O29">
        <v>-33690947.08</v>
      </c>
      <c r="P29">
        <v>0</v>
      </c>
    </row>
    <row r="30" spans="1:16" ht="12.75">
      <c r="A30" t="s">
        <v>140</v>
      </c>
      <c r="B30" t="s">
        <v>135</v>
      </c>
      <c r="C30" t="s">
        <v>192</v>
      </c>
      <c r="D30" t="s">
        <v>202</v>
      </c>
      <c r="E30" t="s">
        <v>207</v>
      </c>
      <c r="F30" t="s">
        <v>207</v>
      </c>
      <c r="G30" t="s">
        <v>208</v>
      </c>
      <c r="H30">
        <v>0</v>
      </c>
      <c r="I30">
        <v>744439.76</v>
      </c>
      <c r="J30">
        <v>0</v>
      </c>
      <c r="K30">
        <v>744439.76</v>
      </c>
      <c r="L30">
        <v>0</v>
      </c>
      <c r="M30">
        <v>3854395.66</v>
      </c>
      <c r="N30">
        <v>13138669</v>
      </c>
      <c r="O30">
        <v>-9284273.34</v>
      </c>
      <c r="P30">
        <v>0</v>
      </c>
    </row>
    <row r="31" spans="1:16" ht="12.75">
      <c r="A31" t="s">
        <v>140</v>
      </c>
      <c r="B31" t="s">
        <v>135</v>
      </c>
      <c r="C31" t="s">
        <v>192</v>
      </c>
      <c r="D31" t="s">
        <v>202</v>
      </c>
      <c r="E31" t="s">
        <v>209</v>
      </c>
      <c r="F31" t="s">
        <v>209</v>
      </c>
      <c r="G31" t="s">
        <v>210</v>
      </c>
      <c r="H31">
        <v>0</v>
      </c>
      <c r="I31">
        <v>0</v>
      </c>
      <c r="J31">
        <v>0</v>
      </c>
      <c r="K31">
        <v>0</v>
      </c>
      <c r="L31">
        <v>0</v>
      </c>
      <c r="M31">
        <v>237065</v>
      </c>
      <c r="N31">
        <v>1437065</v>
      </c>
      <c r="O31">
        <v>-1200000</v>
      </c>
      <c r="P31">
        <v>0</v>
      </c>
    </row>
    <row r="32" spans="1:16" ht="12.75">
      <c r="A32" t="s">
        <v>140</v>
      </c>
      <c r="B32" t="s">
        <v>135</v>
      </c>
      <c r="C32" t="s">
        <v>192</v>
      </c>
      <c r="D32" t="s">
        <v>211</v>
      </c>
      <c r="E32" t="s">
        <v>212</v>
      </c>
      <c r="F32" t="s">
        <v>212</v>
      </c>
      <c r="G32" t="s">
        <v>213</v>
      </c>
      <c r="H32">
        <v>0</v>
      </c>
      <c r="I32">
        <v>0</v>
      </c>
      <c r="J32">
        <v>3254.9</v>
      </c>
      <c r="K32">
        <v>-3254.9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2.75">
      <c r="A33" t="s">
        <v>140</v>
      </c>
      <c r="B33" t="s">
        <v>135</v>
      </c>
      <c r="C33" t="s">
        <v>192</v>
      </c>
      <c r="D33" t="s">
        <v>211</v>
      </c>
      <c r="E33" t="s">
        <v>214</v>
      </c>
      <c r="F33" t="s">
        <v>214</v>
      </c>
      <c r="G33" t="s">
        <v>215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ht="12.75">
      <c r="A34" t="s">
        <v>140</v>
      </c>
      <c r="B34" t="s">
        <v>135</v>
      </c>
      <c r="C34" t="s">
        <v>192</v>
      </c>
      <c r="D34" t="s">
        <v>211</v>
      </c>
      <c r="E34" t="s">
        <v>216</v>
      </c>
      <c r="F34" t="s">
        <v>216</v>
      </c>
      <c r="G34" t="s">
        <v>217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ht="12.75">
      <c r="A35" t="s">
        <v>140</v>
      </c>
      <c r="B35" t="s">
        <v>135</v>
      </c>
      <c r="C35" t="s">
        <v>192</v>
      </c>
      <c r="D35" t="s">
        <v>211</v>
      </c>
      <c r="E35" t="s">
        <v>218</v>
      </c>
      <c r="F35" t="s">
        <v>218</v>
      </c>
      <c r="G35" t="s">
        <v>219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ht="12.75">
      <c r="A36" t="s">
        <v>134</v>
      </c>
      <c r="B36" t="s">
        <v>135</v>
      </c>
      <c r="C36" t="s">
        <v>192</v>
      </c>
      <c r="D36" t="s">
        <v>220</v>
      </c>
      <c r="E36" t="s">
        <v>221</v>
      </c>
      <c r="F36" t="s">
        <v>221</v>
      </c>
      <c r="G36" t="s">
        <v>222</v>
      </c>
      <c r="H36">
        <v>0</v>
      </c>
      <c r="I36">
        <v>800006.5</v>
      </c>
      <c r="J36">
        <v>0</v>
      </c>
      <c r="K36">
        <v>800006.5</v>
      </c>
      <c r="L36">
        <v>0</v>
      </c>
      <c r="M36">
        <v>5701818.76</v>
      </c>
      <c r="N36">
        <v>0</v>
      </c>
      <c r="O36">
        <v>5701818.76</v>
      </c>
      <c r="P36">
        <v>0</v>
      </c>
    </row>
    <row r="37" spans="1:16" ht="12.75">
      <c r="A37" t="s">
        <v>134</v>
      </c>
      <c r="B37" t="s">
        <v>135</v>
      </c>
      <c r="C37" t="s">
        <v>192</v>
      </c>
      <c r="D37" t="s">
        <v>220</v>
      </c>
      <c r="E37" t="s">
        <v>223</v>
      </c>
      <c r="F37" t="s">
        <v>223</v>
      </c>
      <c r="G37" t="s">
        <v>224</v>
      </c>
      <c r="H37">
        <v>0</v>
      </c>
      <c r="I37">
        <v>917541.52</v>
      </c>
      <c r="J37">
        <v>0</v>
      </c>
      <c r="K37">
        <v>917541.52</v>
      </c>
      <c r="L37">
        <v>0</v>
      </c>
      <c r="M37">
        <v>2145484.22</v>
      </c>
      <c r="N37">
        <v>0</v>
      </c>
      <c r="O37">
        <v>2145484.22</v>
      </c>
      <c r="P37">
        <v>0</v>
      </c>
    </row>
    <row r="38" spans="1:16" ht="12.75">
      <c r="A38" t="s">
        <v>134</v>
      </c>
      <c r="B38" t="s">
        <v>135</v>
      </c>
      <c r="C38" t="s">
        <v>192</v>
      </c>
      <c r="D38" t="s">
        <v>220</v>
      </c>
      <c r="E38" t="s">
        <v>225</v>
      </c>
      <c r="F38" t="s">
        <v>225</v>
      </c>
      <c r="G38" t="s">
        <v>226</v>
      </c>
      <c r="H38">
        <v>0</v>
      </c>
      <c r="I38">
        <v>0</v>
      </c>
      <c r="J38">
        <v>0</v>
      </c>
      <c r="K38">
        <v>0</v>
      </c>
      <c r="L38">
        <v>0</v>
      </c>
      <c r="M38">
        <v>929921</v>
      </c>
      <c r="N38">
        <v>0</v>
      </c>
      <c r="O38">
        <v>929921</v>
      </c>
      <c r="P38">
        <v>0</v>
      </c>
    </row>
    <row r="39" spans="1:16" ht="12.75">
      <c r="A39" t="s">
        <v>134</v>
      </c>
      <c r="B39" t="s">
        <v>135</v>
      </c>
      <c r="C39" t="s">
        <v>192</v>
      </c>
      <c r="D39" t="s">
        <v>220</v>
      </c>
      <c r="E39" t="s">
        <v>227</v>
      </c>
      <c r="F39" t="s">
        <v>227</v>
      </c>
      <c r="G39" t="s">
        <v>228</v>
      </c>
      <c r="H39">
        <v>0</v>
      </c>
      <c r="I39">
        <v>0</v>
      </c>
      <c r="J39">
        <v>0</v>
      </c>
      <c r="K39">
        <v>0</v>
      </c>
      <c r="L39">
        <v>0</v>
      </c>
      <c r="M39">
        <v>1343895</v>
      </c>
      <c r="N39">
        <v>0</v>
      </c>
      <c r="O39">
        <v>1343895</v>
      </c>
      <c r="P39">
        <v>0</v>
      </c>
    </row>
    <row r="40" spans="1:16" ht="12.75">
      <c r="A40" t="s">
        <v>140</v>
      </c>
      <c r="B40" t="s">
        <v>135</v>
      </c>
      <c r="C40" t="s">
        <v>192</v>
      </c>
      <c r="D40" t="s">
        <v>229</v>
      </c>
      <c r="E40" t="s">
        <v>230</v>
      </c>
      <c r="F40" t="s">
        <v>230</v>
      </c>
      <c r="G40" t="s">
        <v>231</v>
      </c>
      <c r="H40">
        <v>0</v>
      </c>
      <c r="I40">
        <v>623764.42</v>
      </c>
      <c r="J40">
        <v>10331716.99</v>
      </c>
      <c r="K40">
        <v>-9707952.57</v>
      </c>
      <c r="L40">
        <v>0</v>
      </c>
      <c r="M40">
        <v>40816932.45</v>
      </c>
      <c r="N40">
        <v>41591637.78</v>
      </c>
      <c r="O40">
        <v>-774705.33</v>
      </c>
      <c r="P40">
        <v>0</v>
      </c>
    </row>
    <row r="41" spans="1:16" ht="12.75">
      <c r="A41" t="s">
        <v>140</v>
      </c>
      <c r="B41" t="s">
        <v>135</v>
      </c>
      <c r="C41" t="s">
        <v>192</v>
      </c>
      <c r="D41" t="s">
        <v>229</v>
      </c>
      <c r="E41" t="s">
        <v>232</v>
      </c>
      <c r="F41" t="s">
        <v>232</v>
      </c>
      <c r="G41" t="s">
        <v>233</v>
      </c>
      <c r="H41">
        <v>0</v>
      </c>
      <c r="I41">
        <v>403986</v>
      </c>
      <c r="J41">
        <v>1358425.76</v>
      </c>
      <c r="K41">
        <v>-954439.76</v>
      </c>
      <c r="L41">
        <v>0</v>
      </c>
      <c r="M41">
        <v>7237924.73</v>
      </c>
      <c r="N41">
        <v>7520428.14</v>
      </c>
      <c r="O41">
        <v>-282503.41</v>
      </c>
      <c r="P41">
        <v>0</v>
      </c>
    </row>
    <row r="42" spans="1:16" ht="12.75">
      <c r="A42" t="s">
        <v>140</v>
      </c>
      <c r="B42" t="s">
        <v>135</v>
      </c>
      <c r="C42" t="s">
        <v>192</v>
      </c>
      <c r="D42" t="s">
        <v>229</v>
      </c>
      <c r="E42" t="s">
        <v>234</v>
      </c>
      <c r="F42" t="s">
        <v>234</v>
      </c>
      <c r="G42" t="s">
        <v>235</v>
      </c>
      <c r="H42">
        <v>0</v>
      </c>
      <c r="I42">
        <v>0</v>
      </c>
      <c r="J42">
        <v>744439.76</v>
      </c>
      <c r="K42">
        <v>-744439.76</v>
      </c>
      <c r="L42">
        <v>0</v>
      </c>
      <c r="M42">
        <v>3717745.66</v>
      </c>
      <c r="N42">
        <v>3854395.66</v>
      </c>
      <c r="O42">
        <v>-136650</v>
      </c>
      <c r="P42">
        <v>0</v>
      </c>
    </row>
    <row r="43" spans="1:16" ht="12.75">
      <c r="A43" t="s">
        <v>140</v>
      </c>
      <c r="B43" t="s">
        <v>135</v>
      </c>
      <c r="C43" t="s">
        <v>192</v>
      </c>
      <c r="D43" t="s">
        <v>229</v>
      </c>
      <c r="E43" t="s">
        <v>236</v>
      </c>
      <c r="F43" t="s">
        <v>236</v>
      </c>
      <c r="G43" t="s">
        <v>237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237065</v>
      </c>
      <c r="O43">
        <v>-237065</v>
      </c>
      <c r="P43">
        <v>0</v>
      </c>
    </row>
    <row r="44" spans="1:16" ht="12.75">
      <c r="A44" t="s">
        <v>140</v>
      </c>
      <c r="B44" t="s">
        <v>135</v>
      </c>
      <c r="C44" t="s">
        <v>192</v>
      </c>
      <c r="D44" t="s">
        <v>238</v>
      </c>
      <c r="E44" t="s">
        <v>239</v>
      </c>
      <c r="F44" t="s">
        <v>239</v>
      </c>
      <c r="G44" t="s">
        <v>240</v>
      </c>
      <c r="H44">
        <v>0</v>
      </c>
      <c r="I44">
        <v>0</v>
      </c>
      <c r="J44">
        <v>623764.42</v>
      </c>
      <c r="K44">
        <v>-623764.42</v>
      </c>
      <c r="L44">
        <v>0</v>
      </c>
      <c r="M44">
        <v>0</v>
      </c>
      <c r="N44">
        <v>40816932.45</v>
      </c>
      <c r="O44">
        <v>-40816932.45</v>
      </c>
      <c r="P44">
        <v>0</v>
      </c>
    </row>
    <row r="45" spans="1:16" ht="12.75">
      <c r="A45" t="s">
        <v>140</v>
      </c>
      <c r="B45" t="s">
        <v>135</v>
      </c>
      <c r="C45" t="s">
        <v>192</v>
      </c>
      <c r="D45" t="s">
        <v>238</v>
      </c>
      <c r="E45" t="s">
        <v>241</v>
      </c>
      <c r="F45" t="s">
        <v>241</v>
      </c>
      <c r="G45" t="s">
        <v>242</v>
      </c>
      <c r="H45">
        <v>0</v>
      </c>
      <c r="I45">
        <v>0</v>
      </c>
      <c r="J45">
        <v>403986</v>
      </c>
      <c r="K45">
        <v>-403986</v>
      </c>
      <c r="L45">
        <v>0</v>
      </c>
      <c r="M45">
        <v>0</v>
      </c>
      <c r="N45">
        <v>7237924.73</v>
      </c>
      <c r="O45">
        <v>-7237924.73</v>
      </c>
      <c r="P45">
        <v>0</v>
      </c>
    </row>
    <row r="46" spans="1:16" ht="12.75">
      <c r="A46" t="s">
        <v>140</v>
      </c>
      <c r="B46" t="s">
        <v>135</v>
      </c>
      <c r="C46" t="s">
        <v>192</v>
      </c>
      <c r="D46" t="s">
        <v>238</v>
      </c>
      <c r="E46" t="s">
        <v>243</v>
      </c>
      <c r="F46" t="s">
        <v>243</v>
      </c>
      <c r="G46" t="s">
        <v>244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3717745.66</v>
      </c>
      <c r="O46">
        <v>-3717745.66</v>
      </c>
      <c r="P46">
        <v>0</v>
      </c>
    </row>
    <row r="47" spans="1:16" ht="12.75">
      <c r="A47" t="s">
        <v>140</v>
      </c>
      <c r="B47" t="s">
        <v>135</v>
      </c>
      <c r="C47" t="s">
        <v>192</v>
      </c>
      <c r="D47" t="s">
        <v>238</v>
      </c>
      <c r="E47" t="s">
        <v>245</v>
      </c>
      <c r="F47" t="s">
        <v>245</v>
      </c>
      <c r="G47" t="s">
        <v>246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ht="12.75">
      <c r="A48" t="s">
        <v>140</v>
      </c>
      <c r="B48" t="s">
        <v>135</v>
      </c>
      <c r="C48" t="s">
        <v>192</v>
      </c>
      <c r="D48" t="s">
        <v>247</v>
      </c>
      <c r="E48" t="s">
        <v>248</v>
      </c>
      <c r="F48" t="s">
        <v>248</v>
      </c>
      <c r="G48" t="s">
        <v>249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ht="12.75">
      <c r="A49" t="s">
        <v>140</v>
      </c>
      <c r="B49" t="s">
        <v>135</v>
      </c>
      <c r="C49" t="s">
        <v>192</v>
      </c>
      <c r="D49" t="s">
        <v>247</v>
      </c>
      <c r="E49" t="s">
        <v>250</v>
      </c>
      <c r="F49" t="s">
        <v>250</v>
      </c>
      <c r="G49" t="s">
        <v>251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12.75">
      <c r="A50" t="s">
        <v>140</v>
      </c>
      <c r="B50" t="s">
        <v>135</v>
      </c>
      <c r="C50" t="s">
        <v>192</v>
      </c>
      <c r="D50" t="s">
        <v>247</v>
      </c>
      <c r="E50" t="s">
        <v>252</v>
      </c>
      <c r="F50" t="s">
        <v>252</v>
      </c>
      <c r="G50" t="s">
        <v>253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2.75">
      <c r="A51" t="s">
        <v>140</v>
      </c>
      <c r="B51" t="s">
        <v>135</v>
      </c>
      <c r="C51" t="s">
        <v>192</v>
      </c>
      <c r="D51" t="s">
        <v>247</v>
      </c>
      <c r="E51" t="s">
        <v>254</v>
      </c>
      <c r="F51" t="s">
        <v>254</v>
      </c>
      <c r="G51" t="s">
        <v>255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ht="12.75">
      <c r="A52" t="s">
        <v>134</v>
      </c>
      <c r="B52" t="s">
        <v>135</v>
      </c>
      <c r="C52" t="s">
        <v>192</v>
      </c>
      <c r="D52" t="s">
        <v>256</v>
      </c>
      <c r="E52" t="s">
        <v>257</v>
      </c>
      <c r="F52" t="s">
        <v>257</v>
      </c>
      <c r="G52" t="s">
        <v>258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ht="12.75">
      <c r="A53" t="s">
        <v>134</v>
      </c>
      <c r="B53" t="s">
        <v>135</v>
      </c>
      <c r="C53" t="s">
        <v>192</v>
      </c>
      <c r="D53" t="s">
        <v>256</v>
      </c>
      <c r="E53" t="s">
        <v>259</v>
      </c>
      <c r="F53" t="s">
        <v>259</v>
      </c>
      <c r="G53" t="s">
        <v>260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2.75">
      <c r="A54" t="s">
        <v>134</v>
      </c>
      <c r="B54" t="s">
        <v>135</v>
      </c>
      <c r="C54" t="s">
        <v>192</v>
      </c>
      <c r="D54" t="s">
        <v>256</v>
      </c>
      <c r="E54" t="s">
        <v>261</v>
      </c>
      <c r="F54" t="s">
        <v>261</v>
      </c>
      <c r="G54" t="s">
        <v>262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2.75">
      <c r="A55" t="s">
        <v>134</v>
      </c>
      <c r="B55" t="s">
        <v>135</v>
      </c>
      <c r="C55" t="s">
        <v>192</v>
      </c>
      <c r="D55" t="s">
        <v>256</v>
      </c>
      <c r="E55" t="s">
        <v>263</v>
      </c>
      <c r="F55" t="s">
        <v>263</v>
      </c>
      <c r="G55" t="s">
        <v>264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2.75">
      <c r="A56" t="s">
        <v>134</v>
      </c>
      <c r="B56" t="s">
        <v>135</v>
      </c>
      <c r="C56" t="s">
        <v>265</v>
      </c>
      <c r="D56" t="s">
        <v>266</v>
      </c>
      <c r="E56" t="s">
        <v>267</v>
      </c>
      <c r="F56" t="s">
        <v>267</v>
      </c>
      <c r="G56" t="s">
        <v>268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2.75">
      <c r="A57" t="s">
        <v>134</v>
      </c>
      <c r="B57" t="s">
        <v>135</v>
      </c>
      <c r="C57" t="s">
        <v>265</v>
      </c>
      <c r="D57" t="s">
        <v>266</v>
      </c>
      <c r="E57" t="s">
        <v>269</v>
      </c>
      <c r="F57" t="s">
        <v>269</v>
      </c>
      <c r="G57" t="s">
        <v>270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2.75">
      <c r="A58" t="s">
        <v>134</v>
      </c>
      <c r="B58" t="s">
        <v>135</v>
      </c>
      <c r="C58" t="s">
        <v>265</v>
      </c>
      <c r="D58" t="s">
        <v>271</v>
      </c>
      <c r="E58" t="s">
        <v>272</v>
      </c>
      <c r="F58" t="s">
        <v>272</v>
      </c>
      <c r="G58" t="s">
        <v>273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ht="12.75">
      <c r="A59" t="s">
        <v>134</v>
      </c>
      <c r="B59" t="s">
        <v>135</v>
      </c>
      <c r="C59" t="s">
        <v>265</v>
      </c>
      <c r="D59" t="s">
        <v>271</v>
      </c>
      <c r="E59" t="s">
        <v>274</v>
      </c>
      <c r="F59" t="s">
        <v>274</v>
      </c>
      <c r="G59" t="s">
        <v>275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ht="12.75">
      <c r="A60" t="s">
        <v>134</v>
      </c>
      <c r="B60" t="s">
        <v>135</v>
      </c>
      <c r="C60" t="s">
        <v>276</v>
      </c>
      <c r="D60" t="s">
        <v>277</v>
      </c>
      <c r="E60" t="s">
        <v>278</v>
      </c>
      <c r="F60" t="s">
        <v>278</v>
      </c>
      <c r="G60" t="s">
        <v>279</v>
      </c>
      <c r="H60">
        <v>0</v>
      </c>
      <c r="I60">
        <v>0</v>
      </c>
      <c r="J60">
        <v>0</v>
      </c>
      <c r="K60">
        <v>0</v>
      </c>
      <c r="L60">
        <v>94645199.12</v>
      </c>
      <c r="M60">
        <v>99011632.78999999</v>
      </c>
      <c r="N60">
        <v>94504444.22</v>
      </c>
      <c r="O60">
        <v>99152387.69</v>
      </c>
      <c r="P60">
        <v>0</v>
      </c>
    </row>
    <row r="61" spans="1:16" ht="12.75">
      <c r="A61" t="s">
        <v>134</v>
      </c>
      <c r="B61" t="s">
        <v>135</v>
      </c>
      <c r="C61" t="s">
        <v>276</v>
      </c>
      <c r="D61" t="s">
        <v>280</v>
      </c>
      <c r="E61" t="s">
        <v>281</v>
      </c>
      <c r="F61" t="s">
        <v>281</v>
      </c>
      <c r="G61" t="s">
        <v>282</v>
      </c>
      <c r="H61">
        <v>0</v>
      </c>
      <c r="I61">
        <v>0</v>
      </c>
      <c r="J61">
        <v>0</v>
      </c>
      <c r="K61">
        <v>0</v>
      </c>
      <c r="L61">
        <v>34135761.94</v>
      </c>
      <c r="M61">
        <v>60368682.28</v>
      </c>
      <c r="N61">
        <v>0</v>
      </c>
      <c r="O61">
        <v>94504444.22</v>
      </c>
      <c r="P61">
        <v>0</v>
      </c>
    </row>
    <row r="62" spans="1:16" ht="12.75">
      <c r="A62" t="s">
        <v>140</v>
      </c>
      <c r="B62" t="s">
        <v>135</v>
      </c>
      <c r="C62" t="s">
        <v>276</v>
      </c>
      <c r="D62" t="s">
        <v>283</v>
      </c>
      <c r="E62" t="s">
        <v>284</v>
      </c>
      <c r="F62" t="s">
        <v>284</v>
      </c>
      <c r="G62" t="s">
        <v>285</v>
      </c>
      <c r="H62">
        <v>0</v>
      </c>
      <c r="I62">
        <v>0</v>
      </c>
      <c r="J62">
        <v>0</v>
      </c>
      <c r="K62">
        <v>0</v>
      </c>
      <c r="L62">
        <v>-128780961.06</v>
      </c>
      <c r="M62">
        <v>0</v>
      </c>
      <c r="N62">
        <v>64875870.85</v>
      </c>
      <c r="O62">
        <v>-193656831.91</v>
      </c>
      <c r="P62">
        <v>0</v>
      </c>
    </row>
    <row r="63" spans="1:16" ht="12.75">
      <c r="A63" t="s">
        <v>134</v>
      </c>
      <c r="B63" t="s">
        <v>135</v>
      </c>
      <c r="C63" t="s">
        <v>286</v>
      </c>
      <c r="D63" t="s">
        <v>287</v>
      </c>
      <c r="E63" t="s">
        <v>288</v>
      </c>
      <c r="F63" t="s">
        <v>289</v>
      </c>
      <c r="G63" t="s">
        <v>290</v>
      </c>
      <c r="H63">
        <v>0</v>
      </c>
      <c r="I63">
        <v>0</v>
      </c>
      <c r="J63">
        <v>0</v>
      </c>
      <c r="K63">
        <v>0</v>
      </c>
      <c r="L63">
        <v>72000000</v>
      </c>
      <c r="M63">
        <v>380750000</v>
      </c>
      <c r="N63">
        <v>416050000</v>
      </c>
      <c r="O63">
        <v>36700000</v>
      </c>
      <c r="P63">
        <v>0</v>
      </c>
    </row>
    <row r="64" spans="1:16" ht="12.75">
      <c r="A64" t="s">
        <v>134</v>
      </c>
      <c r="B64" t="s">
        <v>135</v>
      </c>
      <c r="C64" t="s">
        <v>286</v>
      </c>
      <c r="D64" t="s">
        <v>287</v>
      </c>
      <c r="E64" t="s">
        <v>288</v>
      </c>
      <c r="F64" t="s">
        <v>291</v>
      </c>
      <c r="G64" t="s">
        <v>292</v>
      </c>
      <c r="H64">
        <v>0</v>
      </c>
      <c r="I64">
        <v>0</v>
      </c>
      <c r="J64">
        <v>0</v>
      </c>
      <c r="K64">
        <v>0</v>
      </c>
      <c r="L64">
        <v>30000000</v>
      </c>
      <c r="M64">
        <v>340000000</v>
      </c>
      <c r="N64">
        <v>340000000</v>
      </c>
      <c r="O64">
        <v>30000000</v>
      </c>
      <c r="P64">
        <v>0</v>
      </c>
    </row>
    <row r="65" spans="1:16" ht="12.75">
      <c r="A65" t="s">
        <v>134</v>
      </c>
      <c r="B65" t="s">
        <v>135</v>
      </c>
      <c r="C65" t="s">
        <v>286</v>
      </c>
      <c r="D65" t="s">
        <v>287</v>
      </c>
      <c r="E65" t="s">
        <v>288</v>
      </c>
      <c r="F65" t="s">
        <v>293</v>
      </c>
      <c r="G65" t="s">
        <v>294</v>
      </c>
      <c r="H65">
        <v>0</v>
      </c>
      <c r="I65">
        <v>95500000</v>
      </c>
      <c r="J65">
        <v>95500000</v>
      </c>
      <c r="K65">
        <v>0</v>
      </c>
      <c r="L65">
        <v>48000000</v>
      </c>
      <c r="M65">
        <v>516025000</v>
      </c>
      <c r="N65">
        <v>516025000</v>
      </c>
      <c r="O65">
        <v>48000000</v>
      </c>
      <c r="P65">
        <v>0</v>
      </c>
    </row>
    <row r="66" spans="1:16" ht="12.75">
      <c r="A66" t="s">
        <v>134</v>
      </c>
      <c r="B66" t="s">
        <v>135</v>
      </c>
      <c r="C66" t="s">
        <v>286</v>
      </c>
      <c r="D66" t="s">
        <v>287</v>
      </c>
      <c r="E66" t="s">
        <v>288</v>
      </c>
      <c r="F66" t="s">
        <v>295</v>
      </c>
      <c r="G66" t="s">
        <v>296</v>
      </c>
      <c r="H66">
        <v>0</v>
      </c>
      <c r="I66">
        <v>0</v>
      </c>
      <c r="J66">
        <v>0</v>
      </c>
      <c r="K66">
        <v>0</v>
      </c>
      <c r="L66">
        <v>30000000</v>
      </c>
      <c r="M66">
        <v>121850000</v>
      </c>
      <c r="N66">
        <v>121850000</v>
      </c>
      <c r="O66">
        <v>30000000</v>
      </c>
      <c r="P66">
        <v>0</v>
      </c>
    </row>
    <row r="67" spans="1:16" ht="12.75">
      <c r="A67" t="s">
        <v>134</v>
      </c>
      <c r="B67" t="s">
        <v>135</v>
      </c>
      <c r="C67" t="s">
        <v>286</v>
      </c>
      <c r="D67" t="s">
        <v>287</v>
      </c>
      <c r="E67" t="s">
        <v>288</v>
      </c>
      <c r="F67" t="s">
        <v>297</v>
      </c>
      <c r="G67" t="s">
        <v>298</v>
      </c>
      <c r="H67">
        <v>0</v>
      </c>
      <c r="I67">
        <v>0</v>
      </c>
      <c r="J67">
        <v>0</v>
      </c>
      <c r="K67">
        <v>0</v>
      </c>
      <c r="L67">
        <v>42000000</v>
      </c>
      <c r="M67">
        <v>170360000</v>
      </c>
      <c r="N67">
        <v>170360000</v>
      </c>
      <c r="O67">
        <v>42000000</v>
      </c>
      <c r="P67">
        <v>0</v>
      </c>
    </row>
    <row r="68" spans="1:16" ht="12.75">
      <c r="A68" t="s">
        <v>134</v>
      </c>
      <c r="B68" t="s">
        <v>135</v>
      </c>
      <c r="C68" t="s">
        <v>286</v>
      </c>
      <c r="D68" t="s">
        <v>287</v>
      </c>
      <c r="E68" t="s">
        <v>288</v>
      </c>
      <c r="F68" t="s">
        <v>299</v>
      </c>
      <c r="G68" t="s">
        <v>300</v>
      </c>
      <c r="H68">
        <v>0</v>
      </c>
      <c r="I68">
        <v>201050000</v>
      </c>
      <c r="J68">
        <v>191450000</v>
      </c>
      <c r="K68">
        <v>9600000</v>
      </c>
      <c r="L68">
        <v>39950000</v>
      </c>
      <c r="M68">
        <v>493975000</v>
      </c>
      <c r="N68">
        <v>533925000</v>
      </c>
      <c r="O68">
        <v>0</v>
      </c>
      <c r="P68">
        <v>0</v>
      </c>
    </row>
    <row r="69" spans="1:16" ht="12.75">
      <c r="A69" t="s">
        <v>134</v>
      </c>
      <c r="B69" t="s">
        <v>135</v>
      </c>
      <c r="C69" t="s">
        <v>286</v>
      </c>
      <c r="D69" t="s">
        <v>301</v>
      </c>
      <c r="E69" t="s">
        <v>302</v>
      </c>
      <c r="F69" t="s">
        <v>303</v>
      </c>
      <c r="G69" t="s">
        <v>304</v>
      </c>
      <c r="H69">
        <v>0</v>
      </c>
      <c r="I69">
        <v>0</v>
      </c>
      <c r="J69">
        <v>0</v>
      </c>
      <c r="K69">
        <v>0</v>
      </c>
      <c r="L69">
        <v>0</v>
      </c>
      <c r="M69">
        <v>380750000</v>
      </c>
      <c r="N69">
        <v>380750000</v>
      </c>
      <c r="O69">
        <v>0</v>
      </c>
      <c r="P69">
        <v>0</v>
      </c>
    </row>
    <row r="70" spans="1:16" ht="12.75">
      <c r="A70" t="s">
        <v>134</v>
      </c>
      <c r="B70" t="s">
        <v>135</v>
      </c>
      <c r="C70" t="s">
        <v>286</v>
      </c>
      <c r="D70" t="s">
        <v>301</v>
      </c>
      <c r="E70" t="s">
        <v>302</v>
      </c>
      <c r="F70" t="s">
        <v>305</v>
      </c>
      <c r="G70" t="s">
        <v>306</v>
      </c>
      <c r="H70">
        <v>0</v>
      </c>
      <c r="I70">
        <v>0</v>
      </c>
      <c r="J70">
        <v>0</v>
      </c>
      <c r="K70">
        <v>0</v>
      </c>
      <c r="L70">
        <v>0</v>
      </c>
      <c r="M70">
        <v>340000000</v>
      </c>
      <c r="N70">
        <v>340000000</v>
      </c>
      <c r="O70">
        <v>0</v>
      </c>
      <c r="P70">
        <v>0</v>
      </c>
    </row>
    <row r="71" spans="1:16" ht="12.75">
      <c r="A71" t="s">
        <v>134</v>
      </c>
      <c r="B71" t="s">
        <v>135</v>
      </c>
      <c r="C71" t="s">
        <v>286</v>
      </c>
      <c r="D71" t="s">
        <v>301</v>
      </c>
      <c r="E71" t="s">
        <v>302</v>
      </c>
      <c r="F71" t="s">
        <v>307</v>
      </c>
      <c r="G71" t="s">
        <v>308</v>
      </c>
      <c r="H71">
        <v>0</v>
      </c>
      <c r="I71">
        <v>95500000</v>
      </c>
      <c r="J71">
        <v>95500000</v>
      </c>
      <c r="K71">
        <v>0</v>
      </c>
      <c r="L71">
        <v>0</v>
      </c>
      <c r="M71">
        <v>516025000</v>
      </c>
      <c r="N71">
        <v>516025000</v>
      </c>
      <c r="O71">
        <v>0</v>
      </c>
      <c r="P71">
        <v>0</v>
      </c>
    </row>
    <row r="72" spans="1:16" ht="12.75">
      <c r="A72" t="s">
        <v>134</v>
      </c>
      <c r="B72" t="s">
        <v>135</v>
      </c>
      <c r="C72" t="s">
        <v>286</v>
      </c>
      <c r="D72" t="s">
        <v>301</v>
      </c>
      <c r="E72" t="s">
        <v>302</v>
      </c>
      <c r="F72" t="s">
        <v>309</v>
      </c>
      <c r="G72" t="s">
        <v>310</v>
      </c>
      <c r="H72">
        <v>0</v>
      </c>
      <c r="I72">
        <v>0</v>
      </c>
      <c r="J72">
        <v>0</v>
      </c>
      <c r="K72">
        <v>0</v>
      </c>
      <c r="L72">
        <v>0</v>
      </c>
      <c r="M72">
        <v>121850000</v>
      </c>
      <c r="N72">
        <v>121850000</v>
      </c>
      <c r="O72">
        <v>0</v>
      </c>
      <c r="P72">
        <v>0</v>
      </c>
    </row>
    <row r="73" spans="1:16" ht="12.75">
      <c r="A73" t="s">
        <v>134</v>
      </c>
      <c r="B73" t="s">
        <v>135</v>
      </c>
      <c r="C73" t="s">
        <v>286</v>
      </c>
      <c r="D73" t="s">
        <v>301</v>
      </c>
      <c r="E73" t="s">
        <v>302</v>
      </c>
      <c r="F73" t="s">
        <v>311</v>
      </c>
      <c r="G73" t="s">
        <v>312</v>
      </c>
      <c r="H73">
        <v>0</v>
      </c>
      <c r="I73">
        <v>0</v>
      </c>
      <c r="J73">
        <v>0</v>
      </c>
      <c r="K73">
        <v>0</v>
      </c>
      <c r="L73">
        <v>0</v>
      </c>
      <c r="M73">
        <v>170360000</v>
      </c>
      <c r="N73">
        <v>170360000</v>
      </c>
      <c r="O73">
        <v>0</v>
      </c>
      <c r="P73">
        <v>0</v>
      </c>
    </row>
    <row r="74" spans="1:16" ht="12.75">
      <c r="A74" t="s">
        <v>134</v>
      </c>
      <c r="B74" t="s">
        <v>135</v>
      </c>
      <c r="C74" t="s">
        <v>286</v>
      </c>
      <c r="D74" t="s">
        <v>301</v>
      </c>
      <c r="E74" t="s">
        <v>302</v>
      </c>
      <c r="F74" t="s">
        <v>313</v>
      </c>
      <c r="G74" t="s">
        <v>314</v>
      </c>
      <c r="H74">
        <v>0</v>
      </c>
      <c r="I74">
        <v>191450000</v>
      </c>
      <c r="J74">
        <v>201050000</v>
      </c>
      <c r="K74">
        <v>-9600000</v>
      </c>
      <c r="L74">
        <v>15000000</v>
      </c>
      <c r="M74">
        <v>533925000</v>
      </c>
      <c r="N74">
        <v>493975000</v>
      </c>
      <c r="O74">
        <v>54950000</v>
      </c>
      <c r="P74">
        <v>0</v>
      </c>
    </row>
    <row r="75" spans="1:16" ht="12.75">
      <c r="A75" t="s">
        <v>134</v>
      </c>
      <c r="B75" t="s">
        <v>135</v>
      </c>
      <c r="C75" t="s">
        <v>286</v>
      </c>
      <c r="D75" t="s">
        <v>315</v>
      </c>
      <c r="E75" t="s">
        <v>316</v>
      </c>
      <c r="F75" t="s">
        <v>316</v>
      </c>
      <c r="G75" t="s">
        <v>317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2.75">
      <c r="A76" t="s">
        <v>134</v>
      </c>
      <c r="B76" t="s">
        <v>135</v>
      </c>
      <c r="C76" t="s">
        <v>286</v>
      </c>
      <c r="D76" t="s">
        <v>318</v>
      </c>
      <c r="E76" t="s">
        <v>319</v>
      </c>
      <c r="F76" t="s">
        <v>319</v>
      </c>
      <c r="G76" t="s">
        <v>320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2.75">
      <c r="A77" t="s">
        <v>140</v>
      </c>
      <c r="B77" t="s">
        <v>135</v>
      </c>
      <c r="C77" t="s">
        <v>286</v>
      </c>
      <c r="D77" t="s">
        <v>321</v>
      </c>
      <c r="E77" t="s">
        <v>322</v>
      </c>
      <c r="F77" t="s">
        <v>323</v>
      </c>
      <c r="G77" t="s">
        <v>324</v>
      </c>
      <c r="H77">
        <v>0</v>
      </c>
      <c r="I77">
        <v>0</v>
      </c>
      <c r="J77">
        <v>0</v>
      </c>
      <c r="K77">
        <v>0</v>
      </c>
      <c r="L77">
        <v>-72000000</v>
      </c>
      <c r="M77">
        <v>35300000</v>
      </c>
      <c r="N77">
        <v>0</v>
      </c>
      <c r="O77">
        <v>-36700000</v>
      </c>
      <c r="P77">
        <v>0</v>
      </c>
    </row>
    <row r="78" spans="1:16" ht="12.75">
      <c r="A78" t="s">
        <v>140</v>
      </c>
      <c r="B78" t="s">
        <v>135</v>
      </c>
      <c r="C78" t="s">
        <v>286</v>
      </c>
      <c r="D78" t="s">
        <v>321</v>
      </c>
      <c r="E78" t="s">
        <v>322</v>
      </c>
      <c r="F78" t="s">
        <v>325</v>
      </c>
      <c r="G78" t="s">
        <v>326</v>
      </c>
      <c r="H78">
        <v>0</v>
      </c>
      <c r="I78">
        <v>0</v>
      </c>
      <c r="J78">
        <v>0</v>
      </c>
      <c r="K78">
        <v>0</v>
      </c>
      <c r="L78">
        <v>-30000000</v>
      </c>
      <c r="M78">
        <v>0</v>
      </c>
      <c r="N78">
        <v>0</v>
      </c>
      <c r="O78">
        <v>-30000000</v>
      </c>
      <c r="P78">
        <v>0</v>
      </c>
    </row>
    <row r="79" spans="1:16" ht="12.75">
      <c r="A79" t="s">
        <v>140</v>
      </c>
      <c r="B79" t="s">
        <v>135</v>
      </c>
      <c r="C79" t="s">
        <v>286</v>
      </c>
      <c r="D79" t="s">
        <v>321</v>
      </c>
      <c r="E79" t="s">
        <v>322</v>
      </c>
      <c r="F79" t="s">
        <v>327</v>
      </c>
      <c r="G79" t="s">
        <v>328</v>
      </c>
      <c r="H79">
        <v>0</v>
      </c>
      <c r="I79">
        <v>0</v>
      </c>
      <c r="J79">
        <v>0</v>
      </c>
      <c r="K79">
        <v>0</v>
      </c>
      <c r="L79">
        <v>-48000000</v>
      </c>
      <c r="M79">
        <v>0</v>
      </c>
      <c r="N79">
        <v>0</v>
      </c>
      <c r="O79">
        <v>-48000000</v>
      </c>
      <c r="P79">
        <v>0</v>
      </c>
    </row>
    <row r="80" spans="1:16" ht="12.75">
      <c r="A80" t="s">
        <v>140</v>
      </c>
      <c r="B80" t="s">
        <v>135</v>
      </c>
      <c r="C80" t="s">
        <v>286</v>
      </c>
      <c r="D80" t="s">
        <v>321</v>
      </c>
      <c r="E80" t="s">
        <v>322</v>
      </c>
      <c r="F80" t="s">
        <v>329</v>
      </c>
      <c r="G80" t="s">
        <v>330</v>
      </c>
      <c r="H80">
        <v>0</v>
      </c>
      <c r="I80">
        <v>0</v>
      </c>
      <c r="J80">
        <v>0</v>
      </c>
      <c r="K80">
        <v>0</v>
      </c>
      <c r="L80">
        <v>-30000000</v>
      </c>
      <c r="M80">
        <v>0</v>
      </c>
      <c r="N80">
        <v>0</v>
      </c>
      <c r="O80">
        <v>-30000000</v>
      </c>
      <c r="P80">
        <v>0</v>
      </c>
    </row>
    <row r="81" spans="1:16" ht="12.75">
      <c r="A81" t="s">
        <v>140</v>
      </c>
      <c r="B81" t="s">
        <v>135</v>
      </c>
      <c r="C81" t="s">
        <v>286</v>
      </c>
      <c r="D81" t="s">
        <v>321</v>
      </c>
      <c r="E81" t="s">
        <v>322</v>
      </c>
      <c r="F81" t="s">
        <v>331</v>
      </c>
      <c r="G81" t="s">
        <v>332</v>
      </c>
      <c r="H81">
        <v>0</v>
      </c>
      <c r="I81">
        <v>0</v>
      </c>
      <c r="J81">
        <v>0</v>
      </c>
      <c r="K81">
        <v>0</v>
      </c>
      <c r="L81">
        <v>-42000000</v>
      </c>
      <c r="M81">
        <v>0</v>
      </c>
      <c r="N81">
        <v>0</v>
      </c>
      <c r="O81">
        <v>-42000000</v>
      </c>
      <c r="P81">
        <v>0</v>
      </c>
    </row>
    <row r="82" spans="1:16" ht="12.75">
      <c r="A82" t="s">
        <v>140</v>
      </c>
      <c r="B82" t="s">
        <v>135</v>
      </c>
      <c r="C82" t="s">
        <v>286</v>
      </c>
      <c r="D82" t="s">
        <v>321</v>
      </c>
      <c r="E82" t="s">
        <v>322</v>
      </c>
      <c r="F82" t="s">
        <v>333</v>
      </c>
      <c r="G82" t="s">
        <v>334</v>
      </c>
      <c r="H82">
        <v>0</v>
      </c>
      <c r="I82">
        <v>0</v>
      </c>
      <c r="J82">
        <v>0</v>
      </c>
      <c r="K82">
        <v>0</v>
      </c>
      <c r="L82">
        <v>-54950000</v>
      </c>
      <c r="M82">
        <v>0</v>
      </c>
      <c r="N82">
        <v>0</v>
      </c>
      <c r="O82">
        <v>-54950000</v>
      </c>
      <c r="P82">
        <v>0</v>
      </c>
    </row>
    <row r="83" spans="1:16" ht="12.75">
      <c r="A83" t="s">
        <v>140</v>
      </c>
      <c r="B83" t="s">
        <v>135</v>
      </c>
      <c r="C83" t="s">
        <v>286</v>
      </c>
      <c r="D83" t="s">
        <v>335</v>
      </c>
      <c r="E83" t="s">
        <v>336</v>
      </c>
      <c r="F83" t="s">
        <v>336</v>
      </c>
      <c r="G83" t="s">
        <v>337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2.75">
      <c r="A84" t="s">
        <v>134</v>
      </c>
      <c r="B84" t="s">
        <v>135</v>
      </c>
      <c r="C84" t="s">
        <v>338</v>
      </c>
      <c r="D84" t="s">
        <v>339</v>
      </c>
      <c r="E84" t="s">
        <v>340</v>
      </c>
      <c r="F84" t="s">
        <v>340</v>
      </c>
      <c r="G84" t="s">
        <v>341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2.75">
      <c r="A85" t="s">
        <v>134</v>
      </c>
      <c r="B85" t="s">
        <v>135</v>
      </c>
      <c r="C85" t="s">
        <v>338</v>
      </c>
      <c r="D85" t="s">
        <v>342</v>
      </c>
      <c r="E85" t="s">
        <v>343</v>
      </c>
      <c r="F85" t="s">
        <v>343</v>
      </c>
      <c r="G85" t="s">
        <v>344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2.75">
      <c r="A86" t="s">
        <v>134</v>
      </c>
      <c r="B86" t="s">
        <v>135</v>
      </c>
      <c r="C86" t="s">
        <v>338</v>
      </c>
      <c r="D86" t="s">
        <v>345</v>
      </c>
      <c r="E86" t="s">
        <v>346</v>
      </c>
      <c r="F86" t="s">
        <v>346</v>
      </c>
      <c r="G86" t="s">
        <v>347</v>
      </c>
      <c r="H86">
        <v>0</v>
      </c>
      <c r="I86">
        <v>0</v>
      </c>
      <c r="J86">
        <v>0</v>
      </c>
      <c r="K86">
        <v>0</v>
      </c>
      <c r="L86">
        <v>388663266.65</v>
      </c>
      <c r="M86">
        <v>0</v>
      </c>
      <c r="N86">
        <v>33151566.67</v>
      </c>
      <c r="O86">
        <v>355511699.98</v>
      </c>
      <c r="P86">
        <v>0</v>
      </c>
    </row>
    <row r="87" spans="1:16" ht="12.75">
      <c r="A87" t="s">
        <v>140</v>
      </c>
      <c r="B87" t="s">
        <v>135</v>
      </c>
      <c r="C87" t="s">
        <v>338</v>
      </c>
      <c r="D87" t="s">
        <v>348</v>
      </c>
      <c r="E87" t="s">
        <v>349</v>
      </c>
      <c r="F87" t="s">
        <v>349</v>
      </c>
      <c r="G87" t="s">
        <v>350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2.75">
      <c r="A88" t="s">
        <v>140</v>
      </c>
      <c r="B88" t="s">
        <v>135</v>
      </c>
      <c r="C88" t="s">
        <v>338</v>
      </c>
      <c r="D88" t="s">
        <v>351</v>
      </c>
      <c r="E88" t="s">
        <v>352</v>
      </c>
      <c r="F88" t="s">
        <v>352</v>
      </c>
      <c r="G88" t="s">
        <v>353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2.75">
      <c r="A89" t="s">
        <v>140</v>
      </c>
      <c r="B89" t="s">
        <v>135</v>
      </c>
      <c r="C89" t="s">
        <v>338</v>
      </c>
      <c r="D89" t="s">
        <v>354</v>
      </c>
      <c r="E89" t="s">
        <v>355</v>
      </c>
      <c r="F89" t="s">
        <v>355</v>
      </c>
      <c r="G89" t="s">
        <v>356</v>
      </c>
      <c r="H89">
        <v>0</v>
      </c>
      <c r="I89">
        <v>0</v>
      </c>
      <c r="J89">
        <v>0</v>
      </c>
      <c r="K89">
        <v>0</v>
      </c>
      <c r="L89">
        <v>-388663266.65</v>
      </c>
      <c r="M89">
        <v>33151566.67</v>
      </c>
      <c r="N89">
        <v>0</v>
      </c>
      <c r="O89">
        <v>-355511699.98</v>
      </c>
      <c r="P89">
        <v>0</v>
      </c>
    </row>
    <row r="90" spans="1:16" ht="12.75">
      <c r="A90" t="s">
        <v>134</v>
      </c>
      <c r="B90" t="s">
        <v>135</v>
      </c>
      <c r="C90" t="s">
        <v>357</v>
      </c>
      <c r="D90" t="s">
        <v>358</v>
      </c>
      <c r="E90" t="s">
        <v>359</v>
      </c>
      <c r="F90" t="s">
        <v>360</v>
      </c>
      <c r="G90" t="s">
        <v>361</v>
      </c>
      <c r="H90">
        <v>0</v>
      </c>
      <c r="I90">
        <v>0</v>
      </c>
      <c r="J90">
        <v>0</v>
      </c>
      <c r="K90">
        <v>0</v>
      </c>
      <c r="L90">
        <v>18387.06</v>
      </c>
      <c r="M90">
        <v>0</v>
      </c>
      <c r="N90">
        <v>0</v>
      </c>
      <c r="O90">
        <v>18387.06</v>
      </c>
      <c r="P90">
        <v>0</v>
      </c>
    </row>
    <row r="91" spans="1:16" ht="12.75">
      <c r="A91" t="s">
        <v>134</v>
      </c>
      <c r="B91" t="s">
        <v>135</v>
      </c>
      <c r="C91" t="s">
        <v>357</v>
      </c>
      <c r="D91" t="s">
        <v>358</v>
      </c>
      <c r="E91" t="s">
        <v>359</v>
      </c>
      <c r="F91" t="s">
        <v>362</v>
      </c>
      <c r="G91" t="s">
        <v>363</v>
      </c>
      <c r="H91">
        <v>0</v>
      </c>
      <c r="I91">
        <v>0</v>
      </c>
      <c r="J91">
        <v>413836.28</v>
      </c>
      <c r="K91">
        <v>-413836.28</v>
      </c>
      <c r="L91">
        <v>72677621.48</v>
      </c>
      <c r="M91">
        <v>458362.51</v>
      </c>
      <c r="N91">
        <v>1939166.55</v>
      </c>
      <c r="O91">
        <v>71196817.44</v>
      </c>
      <c r="P91">
        <v>0</v>
      </c>
    </row>
    <row r="92" spans="1:16" ht="12.75">
      <c r="A92" t="s">
        <v>134</v>
      </c>
      <c r="B92" t="s">
        <v>135</v>
      </c>
      <c r="C92" t="s">
        <v>357</v>
      </c>
      <c r="D92" t="s">
        <v>358</v>
      </c>
      <c r="E92" t="s">
        <v>359</v>
      </c>
      <c r="F92" t="s">
        <v>364</v>
      </c>
      <c r="G92" t="s">
        <v>365</v>
      </c>
      <c r="H92">
        <v>0</v>
      </c>
      <c r="I92">
        <v>0</v>
      </c>
      <c r="J92">
        <v>0</v>
      </c>
      <c r="K92">
        <v>0</v>
      </c>
      <c r="L92">
        <v>15117.03</v>
      </c>
      <c r="M92">
        <v>0</v>
      </c>
      <c r="N92">
        <v>12947.82</v>
      </c>
      <c r="O92">
        <v>2169.21</v>
      </c>
      <c r="P92">
        <v>0</v>
      </c>
    </row>
    <row r="93" spans="1:16" ht="12.75">
      <c r="A93" t="s">
        <v>134</v>
      </c>
      <c r="B93" t="s">
        <v>135</v>
      </c>
      <c r="C93" t="s">
        <v>357</v>
      </c>
      <c r="D93" t="s">
        <v>358</v>
      </c>
      <c r="E93" t="s">
        <v>359</v>
      </c>
      <c r="F93" t="s">
        <v>366</v>
      </c>
      <c r="G93" t="s">
        <v>367</v>
      </c>
      <c r="H93">
        <v>0</v>
      </c>
      <c r="I93">
        <v>0</v>
      </c>
      <c r="J93">
        <v>173807.87</v>
      </c>
      <c r="K93">
        <v>-173807.87</v>
      </c>
      <c r="L93">
        <v>55018499.82</v>
      </c>
      <c r="M93">
        <v>2876481.99</v>
      </c>
      <c r="N93">
        <v>529157.02</v>
      </c>
      <c r="O93">
        <v>57365824.79</v>
      </c>
      <c r="P93">
        <v>0</v>
      </c>
    </row>
    <row r="94" spans="1:16" ht="12.75">
      <c r="A94" t="s">
        <v>134</v>
      </c>
      <c r="B94" t="s">
        <v>135</v>
      </c>
      <c r="C94" t="s">
        <v>357</v>
      </c>
      <c r="D94" t="s">
        <v>358</v>
      </c>
      <c r="E94" t="s">
        <v>359</v>
      </c>
      <c r="F94" t="s">
        <v>368</v>
      </c>
      <c r="G94" t="s">
        <v>369</v>
      </c>
      <c r="H94">
        <v>0</v>
      </c>
      <c r="I94">
        <v>0</v>
      </c>
      <c r="J94">
        <v>450760</v>
      </c>
      <c r="K94">
        <v>-450760</v>
      </c>
      <c r="L94">
        <v>6780162.17</v>
      </c>
      <c r="M94">
        <v>480050</v>
      </c>
      <c r="N94">
        <v>60101.21</v>
      </c>
      <c r="O94">
        <v>7200110.96</v>
      </c>
      <c r="P94">
        <v>0</v>
      </c>
    </row>
    <row r="95" spans="1:16" ht="12.75">
      <c r="A95" t="s">
        <v>134</v>
      </c>
      <c r="B95" t="s">
        <v>135</v>
      </c>
      <c r="C95" t="s">
        <v>357</v>
      </c>
      <c r="D95" t="s">
        <v>358</v>
      </c>
      <c r="E95" t="s">
        <v>359</v>
      </c>
      <c r="F95" t="s">
        <v>370</v>
      </c>
      <c r="G95" t="s">
        <v>371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2.75">
      <c r="A96" t="s">
        <v>134</v>
      </c>
      <c r="B96" t="s">
        <v>135</v>
      </c>
      <c r="C96" t="s">
        <v>357</v>
      </c>
      <c r="D96" t="s">
        <v>358</v>
      </c>
      <c r="E96" t="s">
        <v>359</v>
      </c>
      <c r="F96" t="s">
        <v>372</v>
      </c>
      <c r="G96" t="s">
        <v>373</v>
      </c>
      <c r="H96">
        <v>0</v>
      </c>
      <c r="I96">
        <v>84416.01</v>
      </c>
      <c r="J96">
        <v>89729.92</v>
      </c>
      <c r="K96">
        <v>-5313.91</v>
      </c>
      <c r="L96">
        <v>1830079.01</v>
      </c>
      <c r="M96">
        <v>1080479.19</v>
      </c>
      <c r="N96">
        <v>288938.05</v>
      </c>
      <c r="O96">
        <v>2621620.15</v>
      </c>
      <c r="P96">
        <v>0</v>
      </c>
    </row>
    <row r="97" spans="1:16" ht="12.75">
      <c r="A97" t="s">
        <v>134</v>
      </c>
      <c r="B97" t="s">
        <v>135</v>
      </c>
      <c r="C97" t="s">
        <v>357</v>
      </c>
      <c r="D97" t="s">
        <v>358</v>
      </c>
      <c r="E97" t="s">
        <v>359</v>
      </c>
      <c r="F97" t="s">
        <v>374</v>
      </c>
      <c r="G97" t="s">
        <v>375</v>
      </c>
      <c r="H97">
        <v>0</v>
      </c>
      <c r="I97">
        <v>4375</v>
      </c>
      <c r="J97">
        <v>250538.58</v>
      </c>
      <c r="K97">
        <v>-246163.58</v>
      </c>
      <c r="L97">
        <v>1444497</v>
      </c>
      <c r="M97">
        <v>166728.11</v>
      </c>
      <c r="N97">
        <v>245974.88</v>
      </c>
      <c r="O97">
        <v>1365250.23</v>
      </c>
      <c r="P97">
        <v>0</v>
      </c>
    </row>
    <row r="98" spans="1:16" ht="12.75">
      <c r="A98" t="s">
        <v>134</v>
      </c>
      <c r="B98" t="s">
        <v>135</v>
      </c>
      <c r="C98" t="s">
        <v>357</v>
      </c>
      <c r="D98" t="s">
        <v>358</v>
      </c>
      <c r="E98" t="s">
        <v>359</v>
      </c>
      <c r="F98" t="s">
        <v>376</v>
      </c>
      <c r="G98" t="s">
        <v>377</v>
      </c>
      <c r="H98">
        <v>0</v>
      </c>
      <c r="I98">
        <v>150624.01</v>
      </c>
      <c r="J98">
        <v>1871409.38</v>
      </c>
      <c r="K98">
        <v>-1720785.37</v>
      </c>
      <c r="L98">
        <v>8415306.02</v>
      </c>
      <c r="M98">
        <v>1136091.17</v>
      </c>
      <c r="N98">
        <v>1602993.95</v>
      </c>
      <c r="O98">
        <v>7948403.24</v>
      </c>
      <c r="P98">
        <v>0</v>
      </c>
    </row>
    <row r="99" spans="1:16" ht="12.75">
      <c r="A99" t="s">
        <v>134</v>
      </c>
      <c r="B99" t="s">
        <v>135</v>
      </c>
      <c r="C99" t="s">
        <v>357</v>
      </c>
      <c r="D99" t="s">
        <v>358</v>
      </c>
      <c r="E99" t="s">
        <v>359</v>
      </c>
      <c r="F99" t="s">
        <v>378</v>
      </c>
      <c r="G99" t="s">
        <v>379</v>
      </c>
      <c r="H99">
        <v>0</v>
      </c>
      <c r="I99">
        <v>0</v>
      </c>
      <c r="J99">
        <v>0</v>
      </c>
      <c r="K99">
        <v>0</v>
      </c>
      <c r="L99">
        <v>265910.96</v>
      </c>
      <c r="M99">
        <v>0</v>
      </c>
      <c r="N99">
        <v>0</v>
      </c>
      <c r="O99">
        <v>265910.96</v>
      </c>
      <c r="P99">
        <v>0</v>
      </c>
    </row>
    <row r="100" spans="1:16" ht="12.75">
      <c r="A100" t="s">
        <v>134</v>
      </c>
      <c r="B100" t="s">
        <v>135</v>
      </c>
      <c r="C100" t="s">
        <v>357</v>
      </c>
      <c r="D100" t="s">
        <v>358</v>
      </c>
      <c r="E100" t="s">
        <v>359</v>
      </c>
      <c r="F100" t="s">
        <v>380</v>
      </c>
      <c r="G100" t="s">
        <v>381</v>
      </c>
      <c r="H100">
        <v>0</v>
      </c>
      <c r="I100">
        <v>0</v>
      </c>
      <c r="J100">
        <v>16244.78</v>
      </c>
      <c r="K100">
        <v>-16244.78</v>
      </c>
      <c r="L100">
        <v>21894856.42</v>
      </c>
      <c r="M100">
        <v>0</v>
      </c>
      <c r="N100">
        <v>34954.15</v>
      </c>
      <c r="O100">
        <v>21859902.27</v>
      </c>
      <c r="P100">
        <v>0</v>
      </c>
    </row>
    <row r="101" spans="1:16" ht="12.75">
      <c r="A101" t="s">
        <v>134</v>
      </c>
      <c r="B101" t="s">
        <v>135</v>
      </c>
      <c r="C101" t="s">
        <v>357</v>
      </c>
      <c r="D101" t="s">
        <v>358</v>
      </c>
      <c r="E101" t="s">
        <v>359</v>
      </c>
      <c r="F101" t="s">
        <v>382</v>
      </c>
      <c r="G101" t="s">
        <v>383</v>
      </c>
      <c r="H101">
        <v>0</v>
      </c>
      <c r="I101">
        <v>0</v>
      </c>
      <c r="J101">
        <v>0</v>
      </c>
      <c r="K101">
        <v>0</v>
      </c>
      <c r="L101">
        <v>116036.38</v>
      </c>
      <c r="M101">
        <v>37724.61</v>
      </c>
      <c r="N101">
        <v>15346.93</v>
      </c>
      <c r="O101">
        <v>138414.06</v>
      </c>
      <c r="P101">
        <v>0</v>
      </c>
    </row>
    <row r="102" spans="1:16" ht="12.75">
      <c r="A102" t="s">
        <v>134</v>
      </c>
      <c r="B102" t="s">
        <v>135</v>
      </c>
      <c r="C102" t="s">
        <v>357</v>
      </c>
      <c r="D102" t="s">
        <v>358</v>
      </c>
      <c r="E102" t="s">
        <v>359</v>
      </c>
      <c r="F102" t="s">
        <v>384</v>
      </c>
      <c r="G102" t="s">
        <v>385</v>
      </c>
      <c r="H102">
        <v>0</v>
      </c>
      <c r="I102">
        <v>11685</v>
      </c>
      <c r="J102">
        <v>6725</v>
      </c>
      <c r="K102">
        <v>4960</v>
      </c>
      <c r="L102">
        <v>258864.77</v>
      </c>
      <c r="M102">
        <v>13851.52</v>
      </c>
      <c r="N102">
        <v>115463.34</v>
      </c>
      <c r="O102">
        <v>157252.95</v>
      </c>
      <c r="P102">
        <v>0</v>
      </c>
    </row>
    <row r="103" spans="1:16" ht="12.75">
      <c r="A103" t="s">
        <v>134</v>
      </c>
      <c r="B103" t="s">
        <v>135</v>
      </c>
      <c r="C103" t="s">
        <v>357</v>
      </c>
      <c r="D103" t="s">
        <v>358</v>
      </c>
      <c r="E103" t="s">
        <v>359</v>
      </c>
      <c r="F103" t="s">
        <v>386</v>
      </c>
      <c r="G103" t="s">
        <v>387</v>
      </c>
      <c r="H103">
        <v>0</v>
      </c>
      <c r="I103">
        <v>0</v>
      </c>
      <c r="J103">
        <v>1665</v>
      </c>
      <c r="K103">
        <v>-1665</v>
      </c>
      <c r="L103">
        <v>229648.82</v>
      </c>
      <c r="M103">
        <v>49513.09</v>
      </c>
      <c r="N103">
        <v>156896.44</v>
      </c>
      <c r="O103">
        <v>122265.47</v>
      </c>
      <c r="P103">
        <v>0</v>
      </c>
    </row>
    <row r="104" spans="1:16" ht="12.75">
      <c r="A104" t="s">
        <v>134</v>
      </c>
      <c r="B104" t="s">
        <v>135</v>
      </c>
      <c r="C104" t="s">
        <v>357</v>
      </c>
      <c r="D104" t="s">
        <v>358</v>
      </c>
      <c r="E104" t="s">
        <v>359</v>
      </c>
      <c r="F104" t="s">
        <v>388</v>
      </c>
      <c r="G104" t="s">
        <v>389</v>
      </c>
      <c r="H104">
        <v>0</v>
      </c>
      <c r="I104">
        <v>3819914.02</v>
      </c>
      <c r="J104">
        <v>126574.24</v>
      </c>
      <c r="K104">
        <v>3693339.78</v>
      </c>
      <c r="L104">
        <v>443813.55</v>
      </c>
      <c r="M104">
        <v>1795866.41</v>
      </c>
      <c r="N104">
        <v>169717.03</v>
      </c>
      <c r="O104">
        <v>2069962.93</v>
      </c>
      <c r="P104">
        <v>0</v>
      </c>
    </row>
    <row r="105" spans="1:16" ht="12.75">
      <c r="A105" t="s">
        <v>134</v>
      </c>
      <c r="B105" t="s">
        <v>135</v>
      </c>
      <c r="C105" t="s">
        <v>357</v>
      </c>
      <c r="D105" t="s">
        <v>358</v>
      </c>
      <c r="E105" t="s">
        <v>359</v>
      </c>
      <c r="F105" t="s">
        <v>390</v>
      </c>
      <c r="G105" t="s">
        <v>391</v>
      </c>
      <c r="H105">
        <v>0</v>
      </c>
      <c r="I105">
        <v>0</v>
      </c>
      <c r="J105">
        <v>0</v>
      </c>
      <c r="K105">
        <v>0</v>
      </c>
      <c r="L105">
        <v>66627.5</v>
      </c>
      <c r="M105">
        <v>9075.92</v>
      </c>
      <c r="N105">
        <v>6853.07</v>
      </c>
      <c r="O105">
        <v>68850.35</v>
      </c>
      <c r="P105">
        <v>0</v>
      </c>
    </row>
    <row r="106" spans="1:16" ht="12.75">
      <c r="A106" t="s">
        <v>134</v>
      </c>
      <c r="B106" t="s">
        <v>135</v>
      </c>
      <c r="C106" t="s">
        <v>357</v>
      </c>
      <c r="D106" t="s">
        <v>358</v>
      </c>
      <c r="E106" t="s">
        <v>359</v>
      </c>
      <c r="F106" t="s">
        <v>392</v>
      </c>
      <c r="G106" t="s">
        <v>393</v>
      </c>
      <c r="H106">
        <v>0</v>
      </c>
      <c r="I106">
        <v>5601</v>
      </c>
      <c r="J106">
        <v>0</v>
      </c>
      <c r="K106">
        <v>5601</v>
      </c>
      <c r="L106">
        <v>586020.3</v>
      </c>
      <c r="M106">
        <v>67118</v>
      </c>
      <c r="N106">
        <v>42144.4</v>
      </c>
      <c r="O106">
        <v>610993.9</v>
      </c>
      <c r="P106">
        <v>0</v>
      </c>
    </row>
    <row r="107" spans="1:16" ht="12.75">
      <c r="A107" t="s">
        <v>134</v>
      </c>
      <c r="B107" t="s">
        <v>135</v>
      </c>
      <c r="C107" t="s">
        <v>357</v>
      </c>
      <c r="D107" t="s">
        <v>358</v>
      </c>
      <c r="E107" t="s">
        <v>359</v>
      </c>
      <c r="F107" t="s">
        <v>394</v>
      </c>
      <c r="G107" t="s">
        <v>395</v>
      </c>
      <c r="H107">
        <v>0</v>
      </c>
      <c r="I107">
        <v>0</v>
      </c>
      <c r="J107">
        <v>0</v>
      </c>
      <c r="K107">
        <v>0</v>
      </c>
      <c r="L107">
        <v>45647.85</v>
      </c>
      <c r="M107">
        <v>5040</v>
      </c>
      <c r="N107">
        <v>11700</v>
      </c>
      <c r="O107">
        <v>38987.85</v>
      </c>
      <c r="P107">
        <v>0</v>
      </c>
    </row>
    <row r="108" spans="1:16" ht="12.75">
      <c r="A108" t="s">
        <v>134</v>
      </c>
      <c r="B108" t="s">
        <v>135</v>
      </c>
      <c r="C108" t="s">
        <v>357</v>
      </c>
      <c r="D108" t="s">
        <v>358</v>
      </c>
      <c r="E108" t="s">
        <v>359</v>
      </c>
      <c r="F108" t="s">
        <v>396</v>
      </c>
      <c r="G108" t="s">
        <v>397</v>
      </c>
      <c r="H108">
        <v>0</v>
      </c>
      <c r="I108">
        <v>0</v>
      </c>
      <c r="J108">
        <v>0</v>
      </c>
      <c r="K108">
        <v>0</v>
      </c>
      <c r="L108">
        <v>201158.17</v>
      </c>
      <c r="M108">
        <v>464857.81</v>
      </c>
      <c r="N108">
        <v>125974.98</v>
      </c>
      <c r="O108">
        <v>540041</v>
      </c>
      <c r="P108">
        <v>0</v>
      </c>
    </row>
    <row r="109" spans="1:16" ht="12.75">
      <c r="A109" t="s">
        <v>134</v>
      </c>
      <c r="B109" t="s">
        <v>135</v>
      </c>
      <c r="C109" t="s">
        <v>357</v>
      </c>
      <c r="D109" t="s">
        <v>358</v>
      </c>
      <c r="E109" t="s">
        <v>359</v>
      </c>
      <c r="F109" t="s">
        <v>398</v>
      </c>
      <c r="G109" t="s">
        <v>399</v>
      </c>
      <c r="H109">
        <v>0</v>
      </c>
      <c r="I109">
        <v>1299.25</v>
      </c>
      <c r="J109">
        <v>7729.95</v>
      </c>
      <c r="K109">
        <v>-6430.7</v>
      </c>
      <c r="L109">
        <v>377257.53</v>
      </c>
      <c r="M109">
        <v>296708.2</v>
      </c>
      <c r="N109">
        <v>128653.98</v>
      </c>
      <c r="O109">
        <v>545311.75</v>
      </c>
      <c r="P109">
        <v>0</v>
      </c>
    </row>
    <row r="110" spans="1:16" ht="12.75">
      <c r="A110" t="s">
        <v>134</v>
      </c>
      <c r="B110" t="s">
        <v>135</v>
      </c>
      <c r="C110" t="s">
        <v>357</v>
      </c>
      <c r="D110" t="s">
        <v>358</v>
      </c>
      <c r="E110" t="s">
        <v>359</v>
      </c>
      <c r="F110" t="s">
        <v>400</v>
      </c>
      <c r="G110" t="s">
        <v>401</v>
      </c>
      <c r="H110">
        <v>0</v>
      </c>
      <c r="I110">
        <v>121726.3</v>
      </c>
      <c r="J110">
        <v>12033.93</v>
      </c>
      <c r="K110">
        <v>109692.37</v>
      </c>
      <c r="L110">
        <v>7810488.75</v>
      </c>
      <c r="M110">
        <v>1324518.51</v>
      </c>
      <c r="N110">
        <v>1180540.77</v>
      </c>
      <c r="O110">
        <v>7954466.49</v>
      </c>
      <c r="P110">
        <v>0</v>
      </c>
    </row>
    <row r="111" spans="1:16" ht="12.75">
      <c r="A111" t="s">
        <v>134</v>
      </c>
      <c r="B111" t="s">
        <v>135</v>
      </c>
      <c r="C111" t="s">
        <v>357</v>
      </c>
      <c r="D111" t="s">
        <v>358</v>
      </c>
      <c r="E111" t="s">
        <v>359</v>
      </c>
      <c r="F111" t="s">
        <v>402</v>
      </c>
      <c r="G111" t="s">
        <v>403</v>
      </c>
      <c r="H111">
        <v>0</v>
      </c>
      <c r="I111">
        <v>0</v>
      </c>
      <c r="J111">
        <v>0</v>
      </c>
      <c r="K111">
        <v>0</v>
      </c>
      <c r="L111">
        <v>30320.29</v>
      </c>
      <c r="M111">
        <v>69344.03</v>
      </c>
      <c r="N111">
        <v>69226.32</v>
      </c>
      <c r="O111">
        <v>30438</v>
      </c>
      <c r="P111">
        <v>0</v>
      </c>
    </row>
    <row r="112" spans="1:16" ht="12.75">
      <c r="A112" t="s">
        <v>134</v>
      </c>
      <c r="B112" t="s">
        <v>135</v>
      </c>
      <c r="C112" t="s">
        <v>357</v>
      </c>
      <c r="D112" t="s">
        <v>358</v>
      </c>
      <c r="E112" t="s">
        <v>359</v>
      </c>
      <c r="F112" t="s">
        <v>404</v>
      </c>
      <c r="G112" t="s">
        <v>405</v>
      </c>
      <c r="H112">
        <v>0</v>
      </c>
      <c r="I112">
        <v>0</v>
      </c>
      <c r="J112">
        <v>0</v>
      </c>
      <c r="K112">
        <v>0</v>
      </c>
      <c r="L112">
        <v>2980</v>
      </c>
      <c r="M112">
        <v>3700</v>
      </c>
      <c r="N112">
        <v>2980</v>
      </c>
      <c r="O112">
        <v>3700</v>
      </c>
      <c r="P112">
        <v>0</v>
      </c>
    </row>
    <row r="113" spans="1:16" ht="12.75">
      <c r="A113" t="s">
        <v>134</v>
      </c>
      <c r="B113" t="s">
        <v>135</v>
      </c>
      <c r="C113" t="s">
        <v>357</v>
      </c>
      <c r="D113" t="s">
        <v>358</v>
      </c>
      <c r="E113" t="s">
        <v>359</v>
      </c>
      <c r="F113" t="s">
        <v>406</v>
      </c>
      <c r="G113" t="s">
        <v>407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6" ht="12.75">
      <c r="A114" t="s">
        <v>134</v>
      </c>
      <c r="B114" t="s">
        <v>135</v>
      </c>
      <c r="C114" t="s">
        <v>357</v>
      </c>
      <c r="D114" t="s">
        <v>358</v>
      </c>
      <c r="E114" t="s">
        <v>359</v>
      </c>
      <c r="F114" t="s">
        <v>408</v>
      </c>
      <c r="G114" t="s">
        <v>409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ht="12.75">
      <c r="A115" t="s">
        <v>134</v>
      </c>
      <c r="B115" t="s">
        <v>135</v>
      </c>
      <c r="C115" t="s">
        <v>357</v>
      </c>
      <c r="D115" t="s">
        <v>358</v>
      </c>
      <c r="E115" t="s">
        <v>359</v>
      </c>
      <c r="F115" t="s">
        <v>410</v>
      </c>
      <c r="G115" t="s">
        <v>411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6" ht="12.75">
      <c r="A116" t="s">
        <v>134</v>
      </c>
      <c r="B116" t="s">
        <v>135</v>
      </c>
      <c r="C116" t="s">
        <v>357</v>
      </c>
      <c r="D116" t="s">
        <v>358</v>
      </c>
      <c r="E116" t="s">
        <v>359</v>
      </c>
      <c r="F116" t="s">
        <v>412</v>
      </c>
      <c r="G116" t="s">
        <v>413</v>
      </c>
      <c r="H116">
        <v>0</v>
      </c>
      <c r="I116">
        <v>0</v>
      </c>
      <c r="J116">
        <v>0</v>
      </c>
      <c r="K116">
        <v>0</v>
      </c>
      <c r="L116">
        <v>1890</v>
      </c>
      <c r="M116">
        <v>0</v>
      </c>
      <c r="N116">
        <v>0</v>
      </c>
      <c r="O116">
        <v>1890</v>
      </c>
      <c r="P116">
        <v>0</v>
      </c>
    </row>
    <row r="117" spans="1:16" ht="12.75">
      <c r="A117" t="s">
        <v>134</v>
      </c>
      <c r="B117" t="s">
        <v>135</v>
      </c>
      <c r="C117" t="s">
        <v>357</v>
      </c>
      <c r="D117" t="s">
        <v>358</v>
      </c>
      <c r="E117" t="s">
        <v>359</v>
      </c>
      <c r="F117" t="s">
        <v>414</v>
      </c>
      <c r="G117" t="s">
        <v>415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ht="12.75">
      <c r="A118" t="s">
        <v>134</v>
      </c>
      <c r="B118" t="s">
        <v>135</v>
      </c>
      <c r="C118" t="s">
        <v>357</v>
      </c>
      <c r="D118" t="s">
        <v>358</v>
      </c>
      <c r="E118" t="s">
        <v>359</v>
      </c>
      <c r="F118" t="s">
        <v>416</v>
      </c>
      <c r="G118" t="s">
        <v>417</v>
      </c>
      <c r="H118">
        <v>0</v>
      </c>
      <c r="I118">
        <v>0</v>
      </c>
      <c r="J118">
        <v>0</v>
      </c>
      <c r="K118">
        <v>0</v>
      </c>
      <c r="L118">
        <v>2679014.97</v>
      </c>
      <c r="M118">
        <v>508347.44</v>
      </c>
      <c r="N118">
        <v>1153972.65</v>
      </c>
      <c r="O118">
        <v>2033389.76</v>
      </c>
      <c r="P118">
        <v>0</v>
      </c>
    </row>
    <row r="119" spans="1:16" ht="12.75">
      <c r="A119" t="s">
        <v>134</v>
      </c>
      <c r="B119" t="s">
        <v>135</v>
      </c>
      <c r="C119" t="s">
        <v>357</v>
      </c>
      <c r="D119" t="s">
        <v>358</v>
      </c>
      <c r="E119" t="s">
        <v>359</v>
      </c>
      <c r="F119" t="s">
        <v>418</v>
      </c>
      <c r="G119" t="s">
        <v>419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ht="12.75">
      <c r="A120" t="s">
        <v>134</v>
      </c>
      <c r="B120" t="s">
        <v>135</v>
      </c>
      <c r="C120" t="s">
        <v>357</v>
      </c>
      <c r="D120" t="s">
        <v>358</v>
      </c>
      <c r="E120" t="s">
        <v>359</v>
      </c>
      <c r="F120" t="s">
        <v>420</v>
      </c>
      <c r="G120" t="s">
        <v>421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6" ht="12.75">
      <c r="A121" t="s">
        <v>134</v>
      </c>
      <c r="B121" t="s">
        <v>135</v>
      </c>
      <c r="C121" t="s">
        <v>357</v>
      </c>
      <c r="D121" t="s">
        <v>358</v>
      </c>
      <c r="E121" t="s">
        <v>359</v>
      </c>
      <c r="F121" t="s">
        <v>422</v>
      </c>
      <c r="G121" t="s">
        <v>423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ht="12.75">
      <c r="A122" t="s">
        <v>134</v>
      </c>
      <c r="B122" t="s">
        <v>135</v>
      </c>
      <c r="C122" t="s">
        <v>357</v>
      </c>
      <c r="D122" t="s">
        <v>358</v>
      </c>
      <c r="E122" t="s">
        <v>359</v>
      </c>
      <c r="F122" t="s">
        <v>424</v>
      </c>
      <c r="G122" t="s">
        <v>425</v>
      </c>
      <c r="H122">
        <v>0</v>
      </c>
      <c r="I122">
        <v>35997.33</v>
      </c>
      <c r="J122">
        <v>18686.98</v>
      </c>
      <c r="K122">
        <v>17310.35</v>
      </c>
      <c r="L122">
        <v>31746126.09</v>
      </c>
      <c r="M122">
        <v>945747.83</v>
      </c>
      <c r="N122">
        <v>11593848.59</v>
      </c>
      <c r="O122">
        <v>21098025.33</v>
      </c>
      <c r="P122">
        <v>0</v>
      </c>
    </row>
    <row r="123" spans="1:16" ht="12.75">
      <c r="A123" t="s">
        <v>134</v>
      </c>
      <c r="B123" t="s">
        <v>135</v>
      </c>
      <c r="C123" t="s">
        <v>357</v>
      </c>
      <c r="D123" t="s">
        <v>358</v>
      </c>
      <c r="E123" t="s">
        <v>359</v>
      </c>
      <c r="F123" t="s">
        <v>426</v>
      </c>
      <c r="G123" t="s">
        <v>427</v>
      </c>
      <c r="H123">
        <v>0</v>
      </c>
      <c r="I123">
        <v>0</v>
      </c>
      <c r="J123">
        <v>324596.23</v>
      </c>
      <c r="K123">
        <v>-324596.23</v>
      </c>
      <c r="L123">
        <v>4306813.58</v>
      </c>
      <c r="M123">
        <v>0</v>
      </c>
      <c r="N123">
        <v>1183909.86</v>
      </c>
      <c r="O123">
        <v>3122903.72</v>
      </c>
      <c r="P123">
        <v>0</v>
      </c>
    </row>
    <row r="124" spans="1:16" ht="12.75">
      <c r="A124" t="s">
        <v>134</v>
      </c>
      <c r="B124" t="s">
        <v>135</v>
      </c>
      <c r="C124" t="s">
        <v>357</v>
      </c>
      <c r="D124" t="s">
        <v>358</v>
      </c>
      <c r="E124" t="s">
        <v>359</v>
      </c>
      <c r="F124" t="s">
        <v>428</v>
      </c>
      <c r="G124" t="s">
        <v>429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</row>
    <row r="125" spans="1:16" ht="12.75">
      <c r="A125" t="s">
        <v>134</v>
      </c>
      <c r="B125" t="s">
        <v>135</v>
      </c>
      <c r="C125" t="s">
        <v>357</v>
      </c>
      <c r="D125" t="s">
        <v>358</v>
      </c>
      <c r="E125" t="s">
        <v>359</v>
      </c>
      <c r="F125" t="s">
        <v>430</v>
      </c>
      <c r="G125" t="s">
        <v>431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</row>
    <row r="126" spans="1:16" ht="12.75">
      <c r="A126" t="s">
        <v>134</v>
      </c>
      <c r="B126" t="s">
        <v>135</v>
      </c>
      <c r="C126" t="s">
        <v>357</v>
      </c>
      <c r="D126" t="s">
        <v>358</v>
      </c>
      <c r="E126" t="s">
        <v>359</v>
      </c>
      <c r="F126" t="s">
        <v>432</v>
      </c>
      <c r="G126" t="s">
        <v>433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ht="12.75">
      <c r="A127" t="s">
        <v>134</v>
      </c>
      <c r="B127" t="s">
        <v>135</v>
      </c>
      <c r="C127" t="s">
        <v>357</v>
      </c>
      <c r="D127" t="s">
        <v>434</v>
      </c>
      <c r="E127" t="s">
        <v>435</v>
      </c>
      <c r="F127" t="s">
        <v>435</v>
      </c>
      <c r="G127" t="s">
        <v>436</v>
      </c>
      <c r="H127">
        <v>0</v>
      </c>
      <c r="I127">
        <v>30599.4</v>
      </c>
      <c r="J127">
        <v>1447438.25</v>
      </c>
      <c r="K127">
        <v>-1416838.85</v>
      </c>
      <c r="L127">
        <v>4983074.21</v>
      </c>
      <c r="M127">
        <v>588340.96</v>
      </c>
      <c r="N127">
        <v>473245.21</v>
      </c>
      <c r="O127">
        <v>5098169.96</v>
      </c>
      <c r="P127">
        <v>0</v>
      </c>
    </row>
    <row r="128" spans="1:16" ht="12.75">
      <c r="A128" t="s">
        <v>140</v>
      </c>
      <c r="B128" t="s">
        <v>135</v>
      </c>
      <c r="C128" t="s">
        <v>357</v>
      </c>
      <c r="D128" t="s">
        <v>437</v>
      </c>
      <c r="E128" t="s">
        <v>438</v>
      </c>
      <c r="F128" t="s">
        <v>439</v>
      </c>
      <c r="G128" t="s">
        <v>440</v>
      </c>
      <c r="H128">
        <v>0</v>
      </c>
      <c r="I128">
        <v>0</v>
      </c>
      <c r="J128">
        <v>0</v>
      </c>
      <c r="K128">
        <v>0</v>
      </c>
      <c r="L128">
        <v>-18387.06</v>
      </c>
      <c r="M128">
        <v>0</v>
      </c>
      <c r="N128">
        <v>0</v>
      </c>
      <c r="O128">
        <v>-18387.06</v>
      </c>
      <c r="P128">
        <v>0</v>
      </c>
    </row>
    <row r="129" spans="1:16" ht="12.75">
      <c r="A129" t="s">
        <v>140</v>
      </c>
      <c r="B129" t="s">
        <v>135</v>
      </c>
      <c r="C129" t="s">
        <v>357</v>
      </c>
      <c r="D129" t="s">
        <v>437</v>
      </c>
      <c r="E129" t="s">
        <v>438</v>
      </c>
      <c r="F129" t="s">
        <v>441</v>
      </c>
      <c r="G129" t="s">
        <v>442</v>
      </c>
      <c r="H129">
        <v>0</v>
      </c>
      <c r="I129">
        <v>413836.28</v>
      </c>
      <c r="J129">
        <v>0</v>
      </c>
      <c r="K129">
        <v>413836.28</v>
      </c>
      <c r="L129">
        <v>-72677621.48</v>
      </c>
      <c r="M129">
        <v>1939166.55</v>
      </c>
      <c r="N129">
        <v>458362.51</v>
      </c>
      <c r="O129">
        <v>-71196817.44</v>
      </c>
      <c r="P129">
        <v>0</v>
      </c>
    </row>
    <row r="130" spans="1:16" ht="12.75">
      <c r="A130" t="s">
        <v>140</v>
      </c>
      <c r="B130" t="s">
        <v>135</v>
      </c>
      <c r="C130" t="s">
        <v>357</v>
      </c>
      <c r="D130" t="s">
        <v>437</v>
      </c>
      <c r="E130" t="s">
        <v>438</v>
      </c>
      <c r="F130" t="s">
        <v>443</v>
      </c>
      <c r="G130" t="s">
        <v>444</v>
      </c>
      <c r="H130">
        <v>0</v>
      </c>
      <c r="I130">
        <v>0</v>
      </c>
      <c r="J130">
        <v>0</v>
      </c>
      <c r="K130">
        <v>0</v>
      </c>
      <c r="L130">
        <v>-15117.03</v>
      </c>
      <c r="M130">
        <v>12947.82</v>
      </c>
      <c r="N130">
        <v>0</v>
      </c>
      <c r="O130">
        <v>-2169.21</v>
      </c>
      <c r="P130">
        <v>0</v>
      </c>
    </row>
    <row r="131" spans="1:16" ht="12.75">
      <c r="A131" t="s">
        <v>140</v>
      </c>
      <c r="B131" t="s">
        <v>135</v>
      </c>
      <c r="C131" t="s">
        <v>357</v>
      </c>
      <c r="D131" t="s">
        <v>437</v>
      </c>
      <c r="E131" t="s">
        <v>438</v>
      </c>
      <c r="F131" t="s">
        <v>445</v>
      </c>
      <c r="G131" t="s">
        <v>446</v>
      </c>
      <c r="H131">
        <v>0</v>
      </c>
      <c r="I131">
        <v>173807.87</v>
      </c>
      <c r="J131">
        <v>0</v>
      </c>
      <c r="K131">
        <v>173807.87</v>
      </c>
      <c r="L131">
        <v>-55018499.82</v>
      </c>
      <c r="M131">
        <v>529157.02</v>
      </c>
      <c r="N131">
        <v>2876481.99</v>
      </c>
      <c r="O131">
        <v>-57365824.79</v>
      </c>
      <c r="P131">
        <v>0</v>
      </c>
    </row>
    <row r="132" spans="1:16" ht="12.75">
      <c r="A132" t="s">
        <v>140</v>
      </c>
      <c r="B132" t="s">
        <v>135</v>
      </c>
      <c r="C132" t="s">
        <v>357</v>
      </c>
      <c r="D132" t="s">
        <v>437</v>
      </c>
      <c r="E132" t="s">
        <v>438</v>
      </c>
      <c r="F132" t="s">
        <v>447</v>
      </c>
      <c r="G132" t="s">
        <v>448</v>
      </c>
      <c r="H132">
        <v>0</v>
      </c>
      <c r="I132">
        <v>450760</v>
      </c>
      <c r="J132">
        <v>0</v>
      </c>
      <c r="K132">
        <v>450760</v>
      </c>
      <c r="L132">
        <v>-6780162.17</v>
      </c>
      <c r="M132">
        <v>60101.21</v>
      </c>
      <c r="N132">
        <v>480050</v>
      </c>
      <c r="O132">
        <v>-7200110.96</v>
      </c>
      <c r="P132">
        <v>0</v>
      </c>
    </row>
    <row r="133" spans="1:16" ht="12.75">
      <c r="A133" t="s">
        <v>140</v>
      </c>
      <c r="B133" t="s">
        <v>135</v>
      </c>
      <c r="C133" t="s">
        <v>357</v>
      </c>
      <c r="D133" t="s">
        <v>437</v>
      </c>
      <c r="E133" t="s">
        <v>438</v>
      </c>
      <c r="F133" t="s">
        <v>449</v>
      </c>
      <c r="G133" t="s">
        <v>450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 ht="12.75">
      <c r="A134" t="s">
        <v>140</v>
      </c>
      <c r="B134" t="s">
        <v>135</v>
      </c>
      <c r="C134" t="s">
        <v>357</v>
      </c>
      <c r="D134" t="s">
        <v>437</v>
      </c>
      <c r="E134" t="s">
        <v>438</v>
      </c>
      <c r="F134" t="s">
        <v>451</v>
      </c>
      <c r="G134" t="s">
        <v>452</v>
      </c>
      <c r="H134">
        <v>0</v>
      </c>
      <c r="I134">
        <v>89729.92</v>
      </c>
      <c r="J134">
        <v>84416.01</v>
      </c>
      <c r="K134">
        <v>5313.91</v>
      </c>
      <c r="L134">
        <v>-1830079.01</v>
      </c>
      <c r="M134">
        <v>288938.05</v>
      </c>
      <c r="N134">
        <v>1080479.19</v>
      </c>
      <c r="O134">
        <v>-2621620.15</v>
      </c>
      <c r="P134">
        <v>0</v>
      </c>
    </row>
    <row r="135" spans="1:16" ht="12.75">
      <c r="A135" t="s">
        <v>140</v>
      </c>
      <c r="B135" t="s">
        <v>135</v>
      </c>
      <c r="C135" t="s">
        <v>357</v>
      </c>
      <c r="D135" t="s">
        <v>437</v>
      </c>
      <c r="E135" t="s">
        <v>438</v>
      </c>
      <c r="F135" t="s">
        <v>453</v>
      </c>
      <c r="G135" t="s">
        <v>454</v>
      </c>
      <c r="H135">
        <v>0</v>
      </c>
      <c r="I135">
        <v>250538.58</v>
      </c>
      <c r="J135">
        <v>4375</v>
      </c>
      <c r="K135">
        <v>246163.58</v>
      </c>
      <c r="L135">
        <v>-1444497</v>
      </c>
      <c r="M135">
        <v>245974.88</v>
      </c>
      <c r="N135">
        <v>166728.11</v>
      </c>
      <c r="O135">
        <v>-1365250.23</v>
      </c>
      <c r="P135">
        <v>0</v>
      </c>
    </row>
    <row r="136" spans="1:16" ht="12.75">
      <c r="A136" t="s">
        <v>140</v>
      </c>
      <c r="B136" t="s">
        <v>135</v>
      </c>
      <c r="C136" t="s">
        <v>357</v>
      </c>
      <c r="D136" t="s">
        <v>437</v>
      </c>
      <c r="E136" t="s">
        <v>438</v>
      </c>
      <c r="F136" t="s">
        <v>455</v>
      </c>
      <c r="G136" t="s">
        <v>456</v>
      </c>
      <c r="H136">
        <v>0</v>
      </c>
      <c r="I136">
        <v>1871409.38</v>
      </c>
      <c r="J136">
        <v>150624.01</v>
      </c>
      <c r="K136">
        <v>1720785.37</v>
      </c>
      <c r="L136">
        <v>-8415306.02</v>
      </c>
      <c r="M136">
        <v>1602993.95</v>
      </c>
      <c r="N136">
        <v>1136091.17</v>
      </c>
      <c r="O136">
        <v>-7948403.24</v>
      </c>
      <c r="P136">
        <v>0</v>
      </c>
    </row>
    <row r="137" spans="1:16" ht="12.75">
      <c r="A137" t="s">
        <v>140</v>
      </c>
      <c r="B137" t="s">
        <v>135</v>
      </c>
      <c r="C137" t="s">
        <v>357</v>
      </c>
      <c r="D137" t="s">
        <v>437</v>
      </c>
      <c r="E137" t="s">
        <v>438</v>
      </c>
      <c r="F137" t="s">
        <v>457</v>
      </c>
      <c r="G137" t="s">
        <v>458</v>
      </c>
      <c r="H137">
        <v>0</v>
      </c>
      <c r="I137">
        <v>0</v>
      </c>
      <c r="J137">
        <v>0</v>
      </c>
      <c r="K137">
        <v>0</v>
      </c>
      <c r="L137">
        <v>-265910.96</v>
      </c>
      <c r="M137">
        <v>0</v>
      </c>
      <c r="N137">
        <v>0</v>
      </c>
      <c r="O137">
        <v>-265910.96</v>
      </c>
      <c r="P137">
        <v>0</v>
      </c>
    </row>
    <row r="138" spans="1:16" ht="12.75">
      <c r="A138" t="s">
        <v>140</v>
      </c>
      <c r="B138" t="s">
        <v>135</v>
      </c>
      <c r="C138" t="s">
        <v>357</v>
      </c>
      <c r="D138" t="s">
        <v>437</v>
      </c>
      <c r="E138" t="s">
        <v>438</v>
      </c>
      <c r="F138" t="s">
        <v>459</v>
      </c>
      <c r="G138" t="s">
        <v>460</v>
      </c>
      <c r="H138">
        <v>0</v>
      </c>
      <c r="I138">
        <v>16244.78</v>
      </c>
      <c r="J138">
        <v>0</v>
      </c>
      <c r="K138">
        <v>16244.78</v>
      </c>
      <c r="L138">
        <v>-21894856.42</v>
      </c>
      <c r="M138">
        <v>34954.15</v>
      </c>
      <c r="N138">
        <v>0</v>
      </c>
      <c r="O138">
        <v>-21859902.27</v>
      </c>
      <c r="P138">
        <v>0</v>
      </c>
    </row>
    <row r="139" spans="1:16" ht="12.75">
      <c r="A139" t="s">
        <v>140</v>
      </c>
      <c r="B139" t="s">
        <v>135</v>
      </c>
      <c r="C139" t="s">
        <v>357</v>
      </c>
      <c r="D139" t="s">
        <v>437</v>
      </c>
      <c r="E139" t="s">
        <v>438</v>
      </c>
      <c r="F139" t="s">
        <v>461</v>
      </c>
      <c r="G139" t="s">
        <v>462</v>
      </c>
      <c r="H139">
        <v>0</v>
      </c>
      <c r="I139">
        <v>0</v>
      </c>
      <c r="J139">
        <v>0</v>
      </c>
      <c r="K139">
        <v>0</v>
      </c>
      <c r="L139">
        <v>-116036.38</v>
      </c>
      <c r="M139">
        <v>15346.93</v>
      </c>
      <c r="N139">
        <v>37724.61</v>
      </c>
      <c r="O139">
        <v>-138414.06</v>
      </c>
      <c r="P139">
        <v>0</v>
      </c>
    </row>
    <row r="140" spans="1:16" ht="12.75">
      <c r="A140" t="s">
        <v>140</v>
      </c>
      <c r="B140" t="s">
        <v>135</v>
      </c>
      <c r="C140" t="s">
        <v>357</v>
      </c>
      <c r="D140" t="s">
        <v>437</v>
      </c>
      <c r="E140" t="s">
        <v>438</v>
      </c>
      <c r="F140" t="s">
        <v>463</v>
      </c>
      <c r="G140" t="s">
        <v>464</v>
      </c>
      <c r="H140">
        <v>0</v>
      </c>
      <c r="I140">
        <v>6725</v>
      </c>
      <c r="J140">
        <v>11685</v>
      </c>
      <c r="K140">
        <v>-4960</v>
      </c>
      <c r="L140">
        <v>-258864.77</v>
      </c>
      <c r="M140">
        <v>115463.34</v>
      </c>
      <c r="N140">
        <v>13851.52</v>
      </c>
      <c r="O140">
        <v>-157252.95</v>
      </c>
      <c r="P140">
        <v>0</v>
      </c>
    </row>
    <row r="141" spans="1:16" ht="12.75">
      <c r="A141" t="s">
        <v>140</v>
      </c>
      <c r="B141" t="s">
        <v>135</v>
      </c>
      <c r="C141" t="s">
        <v>357</v>
      </c>
      <c r="D141" t="s">
        <v>437</v>
      </c>
      <c r="E141" t="s">
        <v>438</v>
      </c>
      <c r="F141" t="s">
        <v>465</v>
      </c>
      <c r="G141" t="s">
        <v>466</v>
      </c>
      <c r="H141">
        <v>0</v>
      </c>
      <c r="I141">
        <v>1665</v>
      </c>
      <c r="J141">
        <v>0</v>
      </c>
      <c r="K141">
        <v>1665</v>
      </c>
      <c r="L141">
        <v>-229648.82</v>
      </c>
      <c r="M141">
        <v>156896.44</v>
      </c>
      <c r="N141">
        <v>49513.09</v>
      </c>
      <c r="O141">
        <v>-122265.47</v>
      </c>
      <c r="P141">
        <v>0</v>
      </c>
    </row>
    <row r="142" spans="1:16" ht="12.75">
      <c r="A142" t="s">
        <v>140</v>
      </c>
      <c r="B142" t="s">
        <v>135</v>
      </c>
      <c r="C142" t="s">
        <v>357</v>
      </c>
      <c r="D142" t="s">
        <v>437</v>
      </c>
      <c r="E142" t="s">
        <v>438</v>
      </c>
      <c r="F142" t="s">
        <v>467</v>
      </c>
      <c r="G142" t="s">
        <v>468</v>
      </c>
      <c r="H142">
        <v>0</v>
      </c>
      <c r="I142">
        <v>126574.24</v>
      </c>
      <c r="J142">
        <v>3819914.02</v>
      </c>
      <c r="K142">
        <v>-3693339.78</v>
      </c>
      <c r="L142">
        <v>-443813.55</v>
      </c>
      <c r="M142">
        <v>169717.03</v>
      </c>
      <c r="N142">
        <v>1795866.41</v>
      </c>
      <c r="O142">
        <v>-2069962.93</v>
      </c>
      <c r="P142">
        <v>0</v>
      </c>
    </row>
    <row r="143" spans="1:16" ht="12.75">
      <c r="A143" t="s">
        <v>140</v>
      </c>
      <c r="B143" t="s">
        <v>135</v>
      </c>
      <c r="C143" t="s">
        <v>357</v>
      </c>
      <c r="D143" t="s">
        <v>437</v>
      </c>
      <c r="E143" t="s">
        <v>438</v>
      </c>
      <c r="F143" t="s">
        <v>469</v>
      </c>
      <c r="G143" t="s">
        <v>470</v>
      </c>
      <c r="H143">
        <v>0</v>
      </c>
      <c r="I143">
        <v>0</v>
      </c>
      <c r="J143">
        <v>0</v>
      </c>
      <c r="K143">
        <v>0</v>
      </c>
      <c r="L143">
        <v>-66627.5</v>
      </c>
      <c r="M143">
        <v>6853.07</v>
      </c>
      <c r="N143">
        <v>9075.92</v>
      </c>
      <c r="O143">
        <v>-68850.35</v>
      </c>
      <c r="P143">
        <v>0</v>
      </c>
    </row>
    <row r="144" spans="1:16" ht="12.75">
      <c r="A144" t="s">
        <v>140</v>
      </c>
      <c r="B144" t="s">
        <v>135</v>
      </c>
      <c r="C144" t="s">
        <v>357</v>
      </c>
      <c r="D144" t="s">
        <v>437</v>
      </c>
      <c r="E144" t="s">
        <v>438</v>
      </c>
      <c r="F144" t="s">
        <v>471</v>
      </c>
      <c r="G144" t="s">
        <v>472</v>
      </c>
      <c r="H144">
        <v>0</v>
      </c>
      <c r="I144">
        <v>0</v>
      </c>
      <c r="J144">
        <v>5601</v>
      </c>
      <c r="K144">
        <v>-5601</v>
      </c>
      <c r="L144">
        <v>-586020.3</v>
      </c>
      <c r="M144">
        <v>42144.4</v>
      </c>
      <c r="N144">
        <v>67118</v>
      </c>
      <c r="O144">
        <v>-610993.9</v>
      </c>
      <c r="P144">
        <v>0</v>
      </c>
    </row>
    <row r="145" spans="1:16" ht="12.75">
      <c r="A145" t="s">
        <v>140</v>
      </c>
      <c r="B145" t="s">
        <v>135</v>
      </c>
      <c r="C145" t="s">
        <v>357</v>
      </c>
      <c r="D145" t="s">
        <v>437</v>
      </c>
      <c r="E145" t="s">
        <v>438</v>
      </c>
      <c r="F145" t="s">
        <v>473</v>
      </c>
      <c r="G145" t="s">
        <v>474</v>
      </c>
      <c r="H145">
        <v>0</v>
      </c>
      <c r="I145">
        <v>0</v>
      </c>
      <c r="J145">
        <v>0</v>
      </c>
      <c r="K145">
        <v>0</v>
      </c>
      <c r="L145">
        <v>-45647.85</v>
      </c>
      <c r="M145">
        <v>11700</v>
      </c>
      <c r="N145">
        <v>5040</v>
      </c>
      <c r="O145">
        <v>-38987.85</v>
      </c>
      <c r="P145">
        <v>0</v>
      </c>
    </row>
    <row r="146" spans="1:16" ht="12.75">
      <c r="A146" t="s">
        <v>140</v>
      </c>
      <c r="B146" t="s">
        <v>135</v>
      </c>
      <c r="C146" t="s">
        <v>357</v>
      </c>
      <c r="D146" t="s">
        <v>437</v>
      </c>
      <c r="E146" t="s">
        <v>438</v>
      </c>
      <c r="F146" t="s">
        <v>475</v>
      </c>
      <c r="G146" t="s">
        <v>476</v>
      </c>
      <c r="H146">
        <v>0</v>
      </c>
      <c r="I146">
        <v>0</v>
      </c>
      <c r="J146">
        <v>0</v>
      </c>
      <c r="K146">
        <v>0</v>
      </c>
      <c r="L146">
        <v>-201158.17</v>
      </c>
      <c r="M146">
        <v>125974.98</v>
      </c>
      <c r="N146">
        <v>464857.81</v>
      </c>
      <c r="O146">
        <v>-540041</v>
      </c>
      <c r="P146">
        <v>0</v>
      </c>
    </row>
    <row r="147" spans="1:16" ht="12.75">
      <c r="A147" t="s">
        <v>140</v>
      </c>
      <c r="B147" t="s">
        <v>135</v>
      </c>
      <c r="C147" t="s">
        <v>357</v>
      </c>
      <c r="D147" t="s">
        <v>437</v>
      </c>
      <c r="E147" t="s">
        <v>438</v>
      </c>
      <c r="F147" t="s">
        <v>477</v>
      </c>
      <c r="G147" t="s">
        <v>478</v>
      </c>
      <c r="H147">
        <v>0</v>
      </c>
      <c r="I147">
        <v>7729.95</v>
      </c>
      <c r="J147">
        <v>1299.25</v>
      </c>
      <c r="K147">
        <v>6430.7</v>
      </c>
      <c r="L147">
        <v>-377257.53</v>
      </c>
      <c r="M147">
        <v>128653.98</v>
      </c>
      <c r="N147">
        <v>296708.2</v>
      </c>
      <c r="O147">
        <v>-545311.75</v>
      </c>
      <c r="P147">
        <v>0</v>
      </c>
    </row>
    <row r="148" spans="1:16" ht="12.75">
      <c r="A148" t="s">
        <v>140</v>
      </c>
      <c r="B148" t="s">
        <v>135</v>
      </c>
      <c r="C148" t="s">
        <v>357</v>
      </c>
      <c r="D148" t="s">
        <v>437</v>
      </c>
      <c r="E148" t="s">
        <v>438</v>
      </c>
      <c r="F148" t="s">
        <v>479</v>
      </c>
      <c r="G148" t="s">
        <v>480</v>
      </c>
      <c r="H148">
        <v>0</v>
      </c>
      <c r="I148">
        <v>12033.93</v>
      </c>
      <c r="J148">
        <v>121726.3</v>
      </c>
      <c r="K148">
        <v>-109692.37</v>
      </c>
      <c r="L148">
        <v>-7810488.75</v>
      </c>
      <c r="M148">
        <v>1180540.77</v>
      </c>
      <c r="N148">
        <v>1324518.51</v>
      </c>
      <c r="O148">
        <v>-7954466.49</v>
      </c>
      <c r="P148">
        <v>0</v>
      </c>
    </row>
    <row r="149" spans="1:16" ht="12.75">
      <c r="A149" t="s">
        <v>140</v>
      </c>
      <c r="B149" t="s">
        <v>135</v>
      </c>
      <c r="C149" t="s">
        <v>357</v>
      </c>
      <c r="D149" t="s">
        <v>437</v>
      </c>
      <c r="E149" t="s">
        <v>438</v>
      </c>
      <c r="F149" t="s">
        <v>481</v>
      </c>
      <c r="G149" t="s">
        <v>482</v>
      </c>
      <c r="H149">
        <v>0</v>
      </c>
      <c r="I149">
        <v>0</v>
      </c>
      <c r="J149">
        <v>0</v>
      </c>
      <c r="K149">
        <v>0</v>
      </c>
      <c r="L149">
        <v>-30320.29</v>
      </c>
      <c r="M149">
        <v>69226.32</v>
      </c>
      <c r="N149">
        <v>69344.03</v>
      </c>
      <c r="O149">
        <v>-30438</v>
      </c>
      <c r="P149">
        <v>0</v>
      </c>
    </row>
    <row r="150" spans="1:16" ht="12.75">
      <c r="A150" t="s">
        <v>140</v>
      </c>
      <c r="B150" t="s">
        <v>135</v>
      </c>
      <c r="C150" t="s">
        <v>357</v>
      </c>
      <c r="D150" t="s">
        <v>437</v>
      </c>
      <c r="E150" t="s">
        <v>438</v>
      </c>
      <c r="F150" t="s">
        <v>483</v>
      </c>
      <c r="G150" t="s">
        <v>484</v>
      </c>
      <c r="H150">
        <v>0</v>
      </c>
      <c r="I150">
        <v>0</v>
      </c>
      <c r="J150">
        <v>0</v>
      </c>
      <c r="K150">
        <v>0</v>
      </c>
      <c r="L150">
        <v>-2980</v>
      </c>
      <c r="M150">
        <v>2980</v>
      </c>
      <c r="N150">
        <v>3700</v>
      </c>
      <c r="O150">
        <v>-3700</v>
      </c>
      <c r="P150">
        <v>0</v>
      </c>
    </row>
    <row r="151" spans="1:16" ht="12.75">
      <c r="A151" t="s">
        <v>140</v>
      </c>
      <c r="B151" t="s">
        <v>135</v>
      </c>
      <c r="C151" t="s">
        <v>357</v>
      </c>
      <c r="D151" t="s">
        <v>437</v>
      </c>
      <c r="E151" t="s">
        <v>438</v>
      </c>
      <c r="F151" t="s">
        <v>485</v>
      </c>
      <c r="G151" t="s">
        <v>486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 ht="12.75">
      <c r="A152" t="s">
        <v>140</v>
      </c>
      <c r="B152" t="s">
        <v>135</v>
      </c>
      <c r="C152" t="s">
        <v>357</v>
      </c>
      <c r="D152" t="s">
        <v>437</v>
      </c>
      <c r="E152" t="s">
        <v>438</v>
      </c>
      <c r="F152" t="s">
        <v>487</v>
      </c>
      <c r="G152" t="s">
        <v>488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12.75">
      <c r="A153" t="s">
        <v>140</v>
      </c>
      <c r="B153" t="s">
        <v>135</v>
      </c>
      <c r="C153" t="s">
        <v>357</v>
      </c>
      <c r="D153" t="s">
        <v>437</v>
      </c>
      <c r="E153" t="s">
        <v>438</v>
      </c>
      <c r="F153" t="s">
        <v>489</v>
      </c>
      <c r="G153" t="s">
        <v>490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 ht="12.75">
      <c r="A154" t="s">
        <v>140</v>
      </c>
      <c r="B154" t="s">
        <v>135</v>
      </c>
      <c r="C154" t="s">
        <v>357</v>
      </c>
      <c r="D154" t="s">
        <v>437</v>
      </c>
      <c r="E154" t="s">
        <v>438</v>
      </c>
      <c r="F154" t="s">
        <v>491</v>
      </c>
      <c r="G154" t="s">
        <v>492</v>
      </c>
      <c r="H154">
        <v>0</v>
      </c>
      <c r="I154">
        <v>0</v>
      </c>
      <c r="J154">
        <v>0</v>
      </c>
      <c r="K154">
        <v>0</v>
      </c>
      <c r="L154">
        <v>-1890</v>
      </c>
      <c r="M154">
        <v>0</v>
      </c>
      <c r="N154">
        <v>0</v>
      </c>
      <c r="O154">
        <v>-1890</v>
      </c>
      <c r="P154">
        <v>0</v>
      </c>
    </row>
    <row r="155" spans="1:16" ht="12.75">
      <c r="A155" t="s">
        <v>140</v>
      </c>
      <c r="B155" t="s">
        <v>135</v>
      </c>
      <c r="C155" t="s">
        <v>357</v>
      </c>
      <c r="D155" t="s">
        <v>437</v>
      </c>
      <c r="E155" t="s">
        <v>438</v>
      </c>
      <c r="F155" t="s">
        <v>493</v>
      </c>
      <c r="G155" t="s">
        <v>494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ht="12.75">
      <c r="A156" t="s">
        <v>140</v>
      </c>
      <c r="B156" t="s">
        <v>135</v>
      </c>
      <c r="C156" t="s">
        <v>357</v>
      </c>
      <c r="D156" t="s">
        <v>437</v>
      </c>
      <c r="E156" t="s">
        <v>438</v>
      </c>
      <c r="F156" t="s">
        <v>495</v>
      </c>
      <c r="G156" t="s">
        <v>496</v>
      </c>
      <c r="H156">
        <v>0</v>
      </c>
      <c r="I156">
        <v>0</v>
      </c>
      <c r="J156">
        <v>0</v>
      </c>
      <c r="K156">
        <v>0</v>
      </c>
      <c r="L156">
        <v>-2679014.97</v>
      </c>
      <c r="M156">
        <v>1153972.65</v>
      </c>
      <c r="N156">
        <v>508347.44</v>
      </c>
      <c r="O156">
        <v>-2033389.76</v>
      </c>
      <c r="P156">
        <v>0</v>
      </c>
    </row>
    <row r="157" spans="1:16" ht="12.75">
      <c r="A157" t="s">
        <v>140</v>
      </c>
      <c r="B157" t="s">
        <v>135</v>
      </c>
      <c r="C157" t="s">
        <v>357</v>
      </c>
      <c r="D157" t="s">
        <v>437</v>
      </c>
      <c r="E157" t="s">
        <v>438</v>
      </c>
      <c r="F157" t="s">
        <v>497</v>
      </c>
      <c r="G157" t="s">
        <v>498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ht="12.75">
      <c r="A158" t="s">
        <v>140</v>
      </c>
      <c r="B158" t="s">
        <v>135</v>
      </c>
      <c r="C158" t="s">
        <v>357</v>
      </c>
      <c r="D158" t="s">
        <v>437</v>
      </c>
      <c r="E158" t="s">
        <v>438</v>
      </c>
      <c r="F158" t="s">
        <v>499</v>
      </c>
      <c r="G158" t="s">
        <v>500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ht="12.75">
      <c r="A159" t="s">
        <v>140</v>
      </c>
      <c r="B159" t="s">
        <v>135</v>
      </c>
      <c r="C159" t="s">
        <v>357</v>
      </c>
      <c r="D159" t="s">
        <v>437</v>
      </c>
      <c r="E159" t="s">
        <v>438</v>
      </c>
      <c r="F159" t="s">
        <v>501</v>
      </c>
      <c r="G159" t="s">
        <v>502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ht="12.75">
      <c r="A160" t="s">
        <v>140</v>
      </c>
      <c r="B160" t="s">
        <v>135</v>
      </c>
      <c r="C160" t="s">
        <v>357</v>
      </c>
      <c r="D160" t="s">
        <v>437</v>
      </c>
      <c r="E160" t="s">
        <v>438</v>
      </c>
      <c r="F160" t="s">
        <v>503</v>
      </c>
      <c r="G160" t="s">
        <v>504</v>
      </c>
      <c r="H160">
        <v>0</v>
      </c>
      <c r="I160">
        <v>18686.98</v>
      </c>
      <c r="J160">
        <v>35997.33</v>
      </c>
      <c r="K160">
        <v>-17310.35</v>
      </c>
      <c r="L160">
        <v>-31746126.09</v>
      </c>
      <c r="M160">
        <v>11593848.59</v>
      </c>
      <c r="N160">
        <v>945747.83</v>
      </c>
      <c r="O160">
        <v>-21098025.33</v>
      </c>
      <c r="P160">
        <v>0</v>
      </c>
    </row>
    <row r="161" spans="1:16" ht="12.75">
      <c r="A161" t="s">
        <v>140</v>
      </c>
      <c r="B161" t="s">
        <v>135</v>
      </c>
      <c r="C161" t="s">
        <v>357</v>
      </c>
      <c r="D161" t="s">
        <v>437</v>
      </c>
      <c r="E161" t="s">
        <v>438</v>
      </c>
      <c r="F161" t="s">
        <v>505</v>
      </c>
      <c r="G161" t="s">
        <v>506</v>
      </c>
      <c r="H161">
        <v>0</v>
      </c>
      <c r="I161">
        <v>324596.23</v>
      </c>
      <c r="J161">
        <v>0</v>
      </c>
      <c r="K161">
        <v>324596.23</v>
      </c>
      <c r="L161">
        <v>-4306813.58</v>
      </c>
      <c r="M161">
        <v>1183909.86</v>
      </c>
      <c r="N161">
        <v>0</v>
      </c>
      <c r="O161">
        <v>-3122903.72</v>
      </c>
      <c r="P161">
        <v>0</v>
      </c>
    </row>
    <row r="162" spans="1:16" ht="12.75">
      <c r="A162" t="s">
        <v>140</v>
      </c>
      <c r="B162" t="s">
        <v>135</v>
      </c>
      <c r="C162" t="s">
        <v>357</v>
      </c>
      <c r="D162" t="s">
        <v>437</v>
      </c>
      <c r="E162" t="s">
        <v>438</v>
      </c>
      <c r="F162" t="s">
        <v>507</v>
      </c>
      <c r="G162" t="s">
        <v>508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</row>
    <row r="163" spans="1:16" ht="12.75">
      <c r="A163" t="s">
        <v>140</v>
      </c>
      <c r="B163" t="s">
        <v>135</v>
      </c>
      <c r="C163" t="s">
        <v>357</v>
      </c>
      <c r="D163" t="s">
        <v>437</v>
      </c>
      <c r="E163" t="s">
        <v>438</v>
      </c>
      <c r="F163" t="s">
        <v>509</v>
      </c>
      <c r="G163" t="s">
        <v>510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 ht="12.75">
      <c r="A164" t="s">
        <v>140</v>
      </c>
      <c r="B164" t="s">
        <v>135</v>
      </c>
      <c r="C164" t="s">
        <v>357</v>
      </c>
      <c r="D164" t="s">
        <v>437</v>
      </c>
      <c r="E164" t="s">
        <v>438</v>
      </c>
      <c r="F164" t="s">
        <v>511</v>
      </c>
      <c r="G164" t="s">
        <v>512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ht="12.75">
      <c r="A165" t="s">
        <v>140</v>
      </c>
      <c r="B165" t="s">
        <v>135</v>
      </c>
      <c r="C165" t="s">
        <v>357</v>
      </c>
      <c r="D165" t="s">
        <v>513</v>
      </c>
      <c r="E165" t="s">
        <v>514</v>
      </c>
      <c r="F165" t="s">
        <v>514</v>
      </c>
      <c r="G165" t="s">
        <v>515</v>
      </c>
      <c r="H165">
        <v>0</v>
      </c>
      <c r="I165">
        <v>1447438.25</v>
      </c>
      <c r="J165">
        <v>30599.4</v>
      </c>
      <c r="K165">
        <v>1416838.85</v>
      </c>
      <c r="L165">
        <v>-4983074.21</v>
      </c>
      <c r="M165">
        <v>473245.21</v>
      </c>
      <c r="N165">
        <v>588340.96</v>
      </c>
      <c r="O165">
        <v>-5098169.96</v>
      </c>
      <c r="P165">
        <v>0</v>
      </c>
    </row>
    <row r="166" spans="1:16" ht="12.75">
      <c r="A166" t="s">
        <v>140</v>
      </c>
      <c r="B166" t="s">
        <v>516</v>
      </c>
      <c r="C166" t="s">
        <v>517</v>
      </c>
      <c r="D166" t="s">
        <v>518</v>
      </c>
      <c r="E166" t="s">
        <v>519</v>
      </c>
      <c r="F166" t="s">
        <v>519</v>
      </c>
      <c r="G166" t="s">
        <v>520</v>
      </c>
      <c r="H166">
        <v>0</v>
      </c>
      <c r="I166">
        <v>0</v>
      </c>
      <c r="J166">
        <v>0</v>
      </c>
      <c r="K166">
        <v>0</v>
      </c>
      <c r="L166">
        <v>-165384986.49</v>
      </c>
      <c r="M166">
        <v>0</v>
      </c>
      <c r="N166">
        <v>0</v>
      </c>
      <c r="O166">
        <v>-165384986.49</v>
      </c>
      <c r="P166">
        <v>0</v>
      </c>
    </row>
    <row r="167" spans="1:16" ht="12.75">
      <c r="A167" t="s">
        <v>140</v>
      </c>
      <c r="B167" t="s">
        <v>516</v>
      </c>
      <c r="C167" t="s">
        <v>521</v>
      </c>
      <c r="D167" t="s">
        <v>522</v>
      </c>
      <c r="E167" t="s">
        <v>523</v>
      </c>
      <c r="F167" t="s">
        <v>524</v>
      </c>
      <c r="G167" t="s">
        <v>525</v>
      </c>
      <c r="H167">
        <v>0</v>
      </c>
      <c r="I167">
        <v>0</v>
      </c>
      <c r="J167">
        <v>0</v>
      </c>
      <c r="K167">
        <v>0</v>
      </c>
      <c r="L167">
        <v>23460149.66</v>
      </c>
      <c r="M167">
        <v>0</v>
      </c>
      <c r="N167">
        <v>0</v>
      </c>
      <c r="O167">
        <v>23460149.66</v>
      </c>
      <c r="P167">
        <v>0</v>
      </c>
    </row>
    <row r="168" spans="1:16" ht="12.75">
      <c r="A168" t="s">
        <v>140</v>
      </c>
      <c r="B168" t="s">
        <v>516</v>
      </c>
      <c r="C168" t="s">
        <v>521</v>
      </c>
      <c r="D168" t="s">
        <v>522</v>
      </c>
      <c r="E168" t="s">
        <v>523</v>
      </c>
      <c r="F168" t="s">
        <v>526</v>
      </c>
      <c r="G168" t="s">
        <v>527</v>
      </c>
      <c r="H168">
        <v>0</v>
      </c>
      <c r="I168">
        <v>0</v>
      </c>
      <c r="J168">
        <v>0</v>
      </c>
      <c r="K168">
        <v>0</v>
      </c>
      <c r="L168">
        <v>-31964613.09</v>
      </c>
      <c r="M168">
        <v>0</v>
      </c>
      <c r="N168">
        <v>0</v>
      </c>
      <c r="O168">
        <v>-31964613.09</v>
      </c>
      <c r="P168">
        <v>0</v>
      </c>
    </row>
    <row r="169" spans="1:16" ht="12.75">
      <c r="A169" t="s">
        <v>140</v>
      </c>
      <c r="B169" t="s">
        <v>516</v>
      </c>
      <c r="C169" t="s">
        <v>521</v>
      </c>
      <c r="D169" t="s">
        <v>522</v>
      </c>
      <c r="E169" t="s">
        <v>523</v>
      </c>
      <c r="F169" t="s">
        <v>528</v>
      </c>
      <c r="G169" t="s">
        <v>529</v>
      </c>
      <c r="H169">
        <v>0</v>
      </c>
      <c r="I169">
        <v>0</v>
      </c>
      <c r="J169">
        <v>0</v>
      </c>
      <c r="K169">
        <v>0</v>
      </c>
      <c r="L169">
        <v>-14832300.16</v>
      </c>
      <c r="M169">
        <v>0</v>
      </c>
      <c r="N169">
        <v>0</v>
      </c>
      <c r="O169">
        <v>-14832300.16</v>
      </c>
      <c r="P169">
        <v>0</v>
      </c>
    </row>
    <row r="170" spans="1:16" ht="12.75">
      <c r="A170" t="s">
        <v>140</v>
      </c>
      <c r="B170" t="s">
        <v>516</v>
      </c>
      <c r="C170" t="s">
        <v>521</v>
      </c>
      <c r="D170" t="s">
        <v>522</v>
      </c>
      <c r="E170" t="s">
        <v>523</v>
      </c>
      <c r="F170" t="s">
        <v>530</v>
      </c>
      <c r="G170" t="s">
        <v>531</v>
      </c>
      <c r="H170">
        <v>0</v>
      </c>
      <c r="I170">
        <v>0</v>
      </c>
      <c r="J170">
        <v>0</v>
      </c>
      <c r="K170">
        <v>0</v>
      </c>
      <c r="L170">
        <v>-29131974.34</v>
      </c>
      <c r="M170">
        <v>0</v>
      </c>
      <c r="N170">
        <v>0</v>
      </c>
      <c r="O170">
        <v>-29131974.34</v>
      </c>
      <c r="P170">
        <v>0</v>
      </c>
    </row>
    <row r="171" spans="1:16" ht="12.75">
      <c r="A171" t="s">
        <v>140</v>
      </c>
      <c r="B171" t="s">
        <v>516</v>
      </c>
      <c r="C171" t="s">
        <v>521</v>
      </c>
      <c r="D171" t="s">
        <v>522</v>
      </c>
      <c r="E171" t="s">
        <v>523</v>
      </c>
      <c r="F171" t="s">
        <v>532</v>
      </c>
      <c r="G171" t="s">
        <v>533</v>
      </c>
      <c r="H171">
        <v>0</v>
      </c>
      <c r="I171">
        <v>0</v>
      </c>
      <c r="J171">
        <v>0</v>
      </c>
      <c r="K171">
        <v>0</v>
      </c>
      <c r="L171">
        <v>-92086407.27</v>
      </c>
      <c r="M171">
        <v>0</v>
      </c>
      <c r="N171">
        <v>0</v>
      </c>
      <c r="O171">
        <v>-92086407.27</v>
      </c>
      <c r="P171">
        <v>0</v>
      </c>
    </row>
    <row r="172" spans="1:16" ht="12.75">
      <c r="A172" t="s">
        <v>140</v>
      </c>
      <c r="B172" t="s">
        <v>516</v>
      </c>
      <c r="C172" t="s">
        <v>521</v>
      </c>
      <c r="D172" t="s">
        <v>522</v>
      </c>
      <c r="E172" t="s">
        <v>523</v>
      </c>
      <c r="F172" t="s">
        <v>534</v>
      </c>
      <c r="G172" t="s">
        <v>535</v>
      </c>
      <c r="H172">
        <v>0</v>
      </c>
      <c r="I172">
        <v>0</v>
      </c>
      <c r="J172">
        <v>0</v>
      </c>
      <c r="K172">
        <v>0</v>
      </c>
      <c r="L172">
        <v>-11400830.3</v>
      </c>
      <c r="M172">
        <v>0</v>
      </c>
      <c r="N172">
        <v>0</v>
      </c>
      <c r="O172">
        <v>-11400830.3</v>
      </c>
      <c r="P172">
        <v>0</v>
      </c>
    </row>
    <row r="173" spans="1:16" ht="12.75">
      <c r="A173" t="s">
        <v>140</v>
      </c>
      <c r="B173" t="s">
        <v>516</v>
      </c>
      <c r="C173" t="s">
        <v>521</v>
      </c>
      <c r="D173" t="s">
        <v>522</v>
      </c>
      <c r="E173" t="s">
        <v>523</v>
      </c>
      <c r="F173" t="s">
        <v>536</v>
      </c>
      <c r="G173" t="s">
        <v>537</v>
      </c>
      <c r="H173">
        <v>0</v>
      </c>
      <c r="I173">
        <v>0</v>
      </c>
      <c r="J173">
        <v>0</v>
      </c>
      <c r="K173">
        <v>0</v>
      </c>
      <c r="L173">
        <v>-16726365.11</v>
      </c>
      <c r="M173">
        <v>0</v>
      </c>
      <c r="N173">
        <v>0</v>
      </c>
      <c r="O173">
        <v>-16726365.11</v>
      </c>
      <c r="P173">
        <v>0</v>
      </c>
    </row>
    <row r="174" spans="1:16" ht="12.75">
      <c r="A174" t="s">
        <v>140</v>
      </c>
      <c r="B174" t="s">
        <v>516</v>
      </c>
      <c r="C174" t="s">
        <v>521</v>
      </c>
      <c r="D174" t="s">
        <v>522</v>
      </c>
      <c r="E174" t="s">
        <v>523</v>
      </c>
      <c r="F174" t="s">
        <v>538</v>
      </c>
      <c r="G174" t="s">
        <v>539</v>
      </c>
      <c r="H174">
        <v>0</v>
      </c>
      <c r="I174">
        <v>0</v>
      </c>
      <c r="J174">
        <v>0</v>
      </c>
      <c r="K174">
        <v>0</v>
      </c>
      <c r="L174">
        <v>-52021342.13</v>
      </c>
      <c r="M174">
        <v>0</v>
      </c>
      <c r="N174">
        <v>0</v>
      </c>
      <c r="O174">
        <v>-52021342.13</v>
      </c>
      <c r="P174">
        <v>0</v>
      </c>
    </row>
    <row r="175" spans="1:16" ht="12.75">
      <c r="A175" t="s">
        <v>140</v>
      </c>
      <c r="B175" t="s">
        <v>516</v>
      </c>
      <c r="C175" t="s">
        <v>521</v>
      </c>
      <c r="D175" t="s">
        <v>522</v>
      </c>
      <c r="E175" t="s">
        <v>523</v>
      </c>
      <c r="F175" t="s">
        <v>540</v>
      </c>
      <c r="G175" t="s">
        <v>541</v>
      </c>
      <c r="H175">
        <v>0</v>
      </c>
      <c r="I175">
        <v>0</v>
      </c>
      <c r="J175">
        <v>0</v>
      </c>
      <c r="K175">
        <v>0</v>
      </c>
      <c r="L175">
        <v>-143882807.49</v>
      </c>
      <c r="M175">
        <v>0</v>
      </c>
      <c r="N175">
        <v>0</v>
      </c>
      <c r="O175">
        <v>-143882807.49</v>
      </c>
      <c r="P175">
        <v>0</v>
      </c>
    </row>
    <row r="176" spans="1:16" ht="12.75">
      <c r="A176" t="s">
        <v>140</v>
      </c>
      <c r="B176" t="s">
        <v>516</v>
      </c>
      <c r="C176" t="s">
        <v>521</v>
      </c>
      <c r="D176" t="s">
        <v>522</v>
      </c>
      <c r="E176" t="s">
        <v>523</v>
      </c>
      <c r="F176" t="s">
        <v>542</v>
      </c>
      <c r="G176" t="s">
        <v>543</v>
      </c>
      <c r="H176">
        <v>0</v>
      </c>
      <c r="I176">
        <v>0</v>
      </c>
      <c r="J176">
        <v>0</v>
      </c>
      <c r="K176">
        <v>0</v>
      </c>
      <c r="L176">
        <v>-110636501.25</v>
      </c>
      <c r="M176">
        <v>0</v>
      </c>
      <c r="N176">
        <v>0</v>
      </c>
      <c r="O176">
        <v>-110636501.25</v>
      </c>
      <c r="P176">
        <v>0</v>
      </c>
    </row>
    <row r="177" spans="1:16" ht="12.75">
      <c r="A177" t="s">
        <v>140</v>
      </c>
      <c r="B177" t="s">
        <v>516</v>
      </c>
      <c r="C177" t="s">
        <v>521</v>
      </c>
      <c r="D177" t="s">
        <v>522</v>
      </c>
      <c r="E177" t="s">
        <v>523</v>
      </c>
      <c r="F177" t="s">
        <v>544</v>
      </c>
      <c r="G177" t="s">
        <v>545</v>
      </c>
      <c r="H177">
        <v>0</v>
      </c>
      <c r="I177">
        <v>0</v>
      </c>
      <c r="J177">
        <v>0</v>
      </c>
      <c r="K177">
        <v>0</v>
      </c>
      <c r="L177">
        <v>-161498007.1</v>
      </c>
      <c r="M177">
        <v>0</v>
      </c>
      <c r="N177">
        <v>0</v>
      </c>
      <c r="O177">
        <v>-161498007.1</v>
      </c>
      <c r="P177">
        <v>0</v>
      </c>
    </row>
    <row r="178" spans="1:16" ht="12.75">
      <c r="A178" t="s">
        <v>140</v>
      </c>
      <c r="B178" t="s">
        <v>516</v>
      </c>
      <c r="C178" t="s">
        <v>521</v>
      </c>
      <c r="D178" t="s">
        <v>522</v>
      </c>
      <c r="E178" t="s">
        <v>523</v>
      </c>
      <c r="F178" t="s">
        <v>546</v>
      </c>
      <c r="G178" t="s">
        <v>547</v>
      </c>
      <c r="H178">
        <v>0</v>
      </c>
      <c r="I178">
        <v>0</v>
      </c>
      <c r="J178">
        <v>0</v>
      </c>
      <c r="K178">
        <v>0</v>
      </c>
      <c r="L178">
        <v>-174047290.84</v>
      </c>
      <c r="M178">
        <v>0</v>
      </c>
      <c r="N178">
        <v>0</v>
      </c>
      <c r="O178">
        <v>-174047290.84</v>
      </c>
      <c r="P178">
        <v>0</v>
      </c>
    </row>
    <row r="179" spans="1:16" ht="12.75">
      <c r="A179" t="s">
        <v>140</v>
      </c>
      <c r="B179" t="s">
        <v>516</v>
      </c>
      <c r="C179" t="s">
        <v>521</v>
      </c>
      <c r="D179" t="s">
        <v>522</v>
      </c>
      <c r="E179" t="s">
        <v>523</v>
      </c>
      <c r="F179" t="s">
        <v>548</v>
      </c>
      <c r="G179" t="s">
        <v>549</v>
      </c>
      <c r="H179">
        <v>0</v>
      </c>
      <c r="I179">
        <v>0</v>
      </c>
      <c r="J179">
        <v>0</v>
      </c>
      <c r="K179">
        <v>0</v>
      </c>
      <c r="L179">
        <v>-176722116.52</v>
      </c>
      <c r="M179">
        <v>0</v>
      </c>
      <c r="N179">
        <v>0</v>
      </c>
      <c r="O179">
        <v>-176722116.52</v>
      </c>
      <c r="P179">
        <v>0</v>
      </c>
    </row>
    <row r="180" spans="1:16" ht="12.75">
      <c r="A180" t="s">
        <v>140</v>
      </c>
      <c r="B180" t="s">
        <v>516</v>
      </c>
      <c r="C180" t="s">
        <v>521</v>
      </c>
      <c r="D180" t="s">
        <v>522</v>
      </c>
      <c r="E180" t="s">
        <v>523</v>
      </c>
      <c r="F180" t="s">
        <v>550</v>
      </c>
      <c r="G180" t="s">
        <v>551</v>
      </c>
      <c r="H180">
        <v>0</v>
      </c>
      <c r="I180">
        <v>0</v>
      </c>
      <c r="J180">
        <v>0</v>
      </c>
      <c r="K180">
        <v>0</v>
      </c>
      <c r="L180">
        <v>-179192709.48</v>
      </c>
      <c r="M180">
        <v>0</v>
      </c>
      <c r="N180">
        <v>0</v>
      </c>
      <c r="O180">
        <v>-179192709.48</v>
      </c>
      <c r="P180">
        <v>0</v>
      </c>
    </row>
    <row r="181" spans="1:16" ht="12.75">
      <c r="A181" t="s">
        <v>140</v>
      </c>
      <c r="B181" t="s">
        <v>516</v>
      </c>
      <c r="C181" t="s">
        <v>521</v>
      </c>
      <c r="D181" t="s">
        <v>522</v>
      </c>
      <c r="E181" t="s">
        <v>523</v>
      </c>
      <c r="F181" t="s">
        <v>552</v>
      </c>
      <c r="G181" t="s">
        <v>553</v>
      </c>
      <c r="H181">
        <v>0</v>
      </c>
      <c r="I181">
        <v>0</v>
      </c>
      <c r="J181">
        <v>0</v>
      </c>
      <c r="K181">
        <v>0</v>
      </c>
      <c r="L181">
        <v>-164908466.98</v>
      </c>
      <c r="M181">
        <v>0</v>
      </c>
      <c r="N181">
        <v>0</v>
      </c>
      <c r="O181">
        <v>-164908466.98</v>
      </c>
      <c r="P181">
        <v>0</v>
      </c>
    </row>
    <row r="182" spans="1:16" ht="12.75">
      <c r="A182" t="s">
        <v>140</v>
      </c>
      <c r="B182" t="s">
        <v>516</v>
      </c>
      <c r="C182" t="s">
        <v>521</v>
      </c>
      <c r="D182" t="s">
        <v>522</v>
      </c>
      <c r="E182" t="s">
        <v>523</v>
      </c>
      <c r="F182" t="s">
        <v>554</v>
      </c>
      <c r="G182" t="s">
        <v>555</v>
      </c>
      <c r="H182">
        <v>0</v>
      </c>
      <c r="I182">
        <v>0</v>
      </c>
      <c r="J182">
        <v>0</v>
      </c>
      <c r="K182">
        <v>0</v>
      </c>
      <c r="L182">
        <v>-187827449.47</v>
      </c>
      <c r="M182">
        <v>0</v>
      </c>
      <c r="N182">
        <v>0</v>
      </c>
      <c r="O182">
        <v>-187827449.47</v>
      </c>
      <c r="P182">
        <v>0</v>
      </c>
    </row>
    <row r="183" spans="1:16" ht="12.75">
      <c r="A183" t="s">
        <v>140</v>
      </c>
      <c r="B183" t="s">
        <v>516</v>
      </c>
      <c r="C183" t="s">
        <v>521</v>
      </c>
      <c r="D183" t="s">
        <v>522</v>
      </c>
      <c r="E183" t="s">
        <v>523</v>
      </c>
      <c r="F183" t="s">
        <v>556</v>
      </c>
      <c r="G183" t="s">
        <v>557</v>
      </c>
      <c r="H183">
        <v>0</v>
      </c>
      <c r="I183">
        <v>0</v>
      </c>
      <c r="J183">
        <v>0</v>
      </c>
      <c r="K183">
        <v>0</v>
      </c>
      <c r="L183">
        <v>-203789660.18</v>
      </c>
      <c r="M183">
        <v>0</v>
      </c>
      <c r="N183">
        <v>0</v>
      </c>
      <c r="O183">
        <v>-203789660.18</v>
      </c>
      <c r="P183">
        <v>0</v>
      </c>
    </row>
    <row r="184" spans="1:16" ht="12.75">
      <c r="A184" t="s">
        <v>140</v>
      </c>
      <c r="B184" t="s">
        <v>516</v>
      </c>
      <c r="C184" t="s">
        <v>521</v>
      </c>
      <c r="D184" t="s">
        <v>522</v>
      </c>
      <c r="E184" t="s">
        <v>523</v>
      </c>
      <c r="F184" t="s">
        <v>558</v>
      </c>
      <c r="G184" t="s">
        <v>559</v>
      </c>
      <c r="H184">
        <v>0</v>
      </c>
      <c r="I184">
        <v>0</v>
      </c>
      <c r="J184">
        <v>0</v>
      </c>
      <c r="K184">
        <v>0</v>
      </c>
      <c r="L184">
        <v>-207107740.89</v>
      </c>
      <c r="M184">
        <v>0</v>
      </c>
      <c r="N184">
        <v>0</v>
      </c>
      <c r="O184">
        <v>-207107740.89</v>
      </c>
      <c r="P184">
        <v>0</v>
      </c>
    </row>
    <row r="185" spans="1:16" ht="12.75">
      <c r="A185" t="s">
        <v>140</v>
      </c>
      <c r="B185" t="s">
        <v>516</v>
      </c>
      <c r="C185" t="s">
        <v>521</v>
      </c>
      <c r="D185" t="s">
        <v>522</v>
      </c>
      <c r="E185" t="s">
        <v>523</v>
      </c>
      <c r="F185" t="s">
        <v>560</v>
      </c>
      <c r="G185" t="s">
        <v>561</v>
      </c>
      <c r="H185">
        <v>0</v>
      </c>
      <c r="I185">
        <v>0</v>
      </c>
      <c r="J185">
        <v>0</v>
      </c>
      <c r="K185">
        <v>0</v>
      </c>
      <c r="L185">
        <v>-388210000</v>
      </c>
      <c r="M185">
        <v>0</v>
      </c>
      <c r="N185">
        <v>0</v>
      </c>
      <c r="O185">
        <v>-388210000</v>
      </c>
      <c r="P185">
        <v>0</v>
      </c>
    </row>
    <row r="186" spans="1:16" ht="12.75">
      <c r="A186" t="s">
        <v>140</v>
      </c>
      <c r="B186" t="s">
        <v>516</v>
      </c>
      <c r="C186" t="s">
        <v>521</v>
      </c>
      <c r="D186" t="s">
        <v>522</v>
      </c>
      <c r="E186" t="s">
        <v>523</v>
      </c>
      <c r="F186" t="s">
        <v>562</v>
      </c>
      <c r="G186" t="s">
        <v>563</v>
      </c>
      <c r="H186">
        <v>0</v>
      </c>
      <c r="I186">
        <v>0</v>
      </c>
      <c r="J186">
        <v>0</v>
      </c>
      <c r="K186">
        <v>0</v>
      </c>
      <c r="L186">
        <v>-205265946.82</v>
      </c>
      <c r="M186">
        <v>0</v>
      </c>
      <c r="N186">
        <v>0</v>
      </c>
      <c r="O186">
        <v>-205265946.82</v>
      </c>
      <c r="P186">
        <v>0</v>
      </c>
    </row>
    <row r="187" spans="1:16" ht="12.75">
      <c r="A187" t="s">
        <v>140</v>
      </c>
      <c r="B187" t="s">
        <v>516</v>
      </c>
      <c r="C187" t="s">
        <v>521</v>
      </c>
      <c r="D187" t="s">
        <v>522</v>
      </c>
      <c r="E187" t="s">
        <v>523</v>
      </c>
      <c r="F187" t="s">
        <v>564</v>
      </c>
      <c r="G187" t="s">
        <v>565</v>
      </c>
      <c r="H187">
        <v>0</v>
      </c>
      <c r="I187">
        <v>0</v>
      </c>
      <c r="J187">
        <v>0</v>
      </c>
      <c r="K187">
        <v>0</v>
      </c>
      <c r="L187">
        <v>-228686926.16</v>
      </c>
      <c r="M187">
        <v>0</v>
      </c>
      <c r="N187">
        <v>0</v>
      </c>
      <c r="O187">
        <v>-228686926.16</v>
      </c>
      <c r="P187">
        <v>0</v>
      </c>
    </row>
    <row r="188" spans="1:16" ht="12.75">
      <c r="A188" t="s">
        <v>140</v>
      </c>
      <c r="B188" t="s">
        <v>516</v>
      </c>
      <c r="C188" t="s">
        <v>521</v>
      </c>
      <c r="D188" t="s">
        <v>522</v>
      </c>
      <c r="E188" t="s">
        <v>523</v>
      </c>
      <c r="F188" t="s">
        <v>566</v>
      </c>
      <c r="G188" t="s">
        <v>567</v>
      </c>
      <c r="H188">
        <v>0</v>
      </c>
      <c r="I188">
        <v>0</v>
      </c>
      <c r="J188">
        <v>0</v>
      </c>
      <c r="K188">
        <v>0</v>
      </c>
      <c r="L188">
        <v>-118015068.92</v>
      </c>
      <c r="M188">
        <v>0</v>
      </c>
      <c r="N188">
        <v>0</v>
      </c>
      <c r="O188">
        <v>-118015068.92</v>
      </c>
      <c r="P188">
        <v>0</v>
      </c>
    </row>
    <row r="189" spans="1:16" ht="12.75">
      <c r="A189" t="s">
        <v>140</v>
      </c>
      <c r="B189" t="s">
        <v>516</v>
      </c>
      <c r="C189" t="s">
        <v>521</v>
      </c>
      <c r="D189" t="s">
        <v>522</v>
      </c>
      <c r="E189" t="s">
        <v>523</v>
      </c>
      <c r="F189" t="s">
        <v>568</v>
      </c>
      <c r="G189" t="s">
        <v>569</v>
      </c>
      <c r="H189">
        <v>0</v>
      </c>
      <c r="I189">
        <v>0</v>
      </c>
      <c r="J189">
        <v>0</v>
      </c>
      <c r="K189">
        <v>0</v>
      </c>
      <c r="L189">
        <v>88832426.53999999</v>
      </c>
      <c r="M189">
        <v>0</v>
      </c>
      <c r="N189">
        <v>0</v>
      </c>
      <c r="O189">
        <v>88832426.54</v>
      </c>
      <c r="P189">
        <v>0</v>
      </c>
    </row>
    <row r="190" spans="1:16" ht="12.75">
      <c r="A190" t="s">
        <v>140</v>
      </c>
      <c r="B190" t="s">
        <v>516</v>
      </c>
      <c r="C190" t="s">
        <v>521</v>
      </c>
      <c r="D190" t="s">
        <v>522</v>
      </c>
      <c r="E190" t="s">
        <v>523</v>
      </c>
      <c r="F190" t="s">
        <v>570</v>
      </c>
      <c r="G190" t="s">
        <v>571</v>
      </c>
      <c r="H190">
        <v>0</v>
      </c>
      <c r="I190">
        <v>0</v>
      </c>
      <c r="J190">
        <v>0</v>
      </c>
      <c r="K190">
        <v>0</v>
      </c>
      <c r="L190">
        <v>-44668385.66</v>
      </c>
      <c r="M190">
        <v>0</v>
      </c>
      <c r="N190">
        <v>0</v>
      </c>
      <c r="O190">
        <v>-44668385.66</v>
      </c>
      <c r="P190">
        <v>0</v>
      </c>
    </row>
    <row r="191" spans="1:16" ht="12.75">
      <c r="A191" t="s">
        <v>140</v>
      </c>
      <c r="B191" t="s">
        <v>516</v>
      </c>
      <c r="C191" t="s">
        <v>521</v>
      </c>
      <c r="D191" t="s">
        <v>522</v>
      </c>
      <c r="E191" t="s">
        <v>523</v>
      </c>
      <c r="F191" t="s">
        <v>572</v>
      </c>
      <c r="G191" t="s">
        <v>573</v>
      </c>
      <c r="H191">
        <v>0</v>
      </c>
      <c r="I191">
        <v>0</v>
      </c>
      <c r="J191">
        <v>0</v>
      </c>
      <c r="K191">
        <v>0</v>
      </c>
      <c r="L191">
        <v>63843470.5</v>
      </c>
      <c r="M191">
        <v>0</v>
      </c>
      <c r="N191">
        <v>0</v>
      </c>
      <c r="O191">
        <v>63843470.5</v>
      </c>
      <c r="P191">
        <v>0</v>
      </c>
    </row>
    <row r="192" spans="1:16" ht="12.75">
      <c r="A192" t="s">
        <v>140</v>
      </c>
      <c r="B192" t="s">
        <v>516</v>
      </c>
      <c r="C192" t="s">
        <v>521</v>
      </c>
      <c r="D192" t="s">
        <v>522</v>
      </c>
      <c r="E192" t="s">
        <v>523</v>
      </c>
      <c r="F192" t="s">
        <v>574</v>
      </c>
      <c r="G192" t="s">
        <v>575</v>
      </c>
      <c r="H192">
        <v>0</v>
      </c>
      <c r="I192">
        <v>0</v>
      </c>
      <c r="J192">
        <v>0</v>
      </c>
      <c r="K192">
        <v>0</v>
      </c>
      <c r="L192">
        <v>74516339.28</v>
      </c>
      <c r="M192">
        <v>0</v>
      </c>
      <c r="N192">
        <v>0</v>
      </c>
      <c r="O192">
        <v>74516339.28</v>
      </c>
      <c r="P192">
        <v>0</v>
      </c>
    </row>
    <row r="193" spans="1:16" ht="12.75">
      <c r="A193" t="s">
        <v>140</v>
      </c>
      <c r="B193" t="s">
        <v>516</v>
      </c>
      <c r="C193" t="s">
        <v>521</v>
      </c>
      <c r="D193" t="s">
        <v>522</v>
      </c>
      <c r="E193" t="s">
        <v>523</v>
      </c>
      <c r="F193" t="s">
        <v>576</v>
      </c>
      <c r="G193" t="s">
        <v>577</v>
      </c>
      <c r="H193">
        <v>0</v>
      </c>
      <c r="I193">
        <v>0</v>
      </c>
      <c r="J193">
        <v>0</v>
      </c>
      <c r="K193">
        <v>0</v>
      </c>
      <c r="L193">
        <v>23649853.37</v>
      </c>
      <c r="M193">
        <v>0</v>
      </c>
      <c r="N193">
        <v>0</v>
      </c>
      <c r="O193">
        <v>23649853.37</v>
      </c>
      <c r="P193">
        <v>0</v>
      </c>
    </row>
    <row r="194" spans="1:16" ht="12.75">
      <c r="A194" t="s">
        <v>140</v>
      </c>
      <c r="B194" t="s">
        <v>516</v>
      </c>
      <c r="C194" t="s">
        <v>521</v>
      </c>
      <c r="D194" t="s">
        <v>522</v>
      </c>
      <c r="E194" t="s">
        <v>523</v>
      </c>
      <c r="F194" t="s">
        <v>578</v>
      </c>
      <c r="G194" t="s">
        <v>579</v>
      </c>
      <c r="H194">
        <v>0</v>
      </c>
      <c r="I194">
        <v>0</v>
      </c>
      <c r="J194">
        <v>0</v>
      </c>
      <c r="K194">
        <v>0</v>
      </c>
      <c r="L194">
        <v>198647.29</v>
      </c>
      <c r="M194">
        <v>0</v>
      </c>
      <c r="N194">
        <v>0</v>
      </c>
      <c r="O194">
        <v>198647.29</v>
      </c>
      <c r="P194">
        <v>0</v>
      </c>
    </row>
    <row r="195" spans="1:16" ht="12.75">
      <c r="A195" t="s">
        <v>140</v>
      </c>
      <c r="B195" t="s">
        <v>516</v>
      </c>
      <c r="C195" t="s">
        <v>521</v>
      </c>
      <c r="D195" t="s">
        <v>522</v>
      </c>
      <c r="E195" t="s">
        <v>523</v>
      </c>
      <c r="F195" t="s">
        <v>580</v>
      </c>
      <c r="G195" t="s">
        <v>581</v>
      </c>
      <c r="H195">
        <v>0</v>
      </c>
      <c r="I195">
        <v>0</v>
      </c>
      <c r="J195">
        <v>0</v>
      </c>
      <c r="K195">
        <v>0</v>
      </c>
      <c r="L195">
        <v>43834603.07</v>
      </c>
      <c r="M195">
        <v>0</v>
      </c>
      <c r="N195">
        <v>0</v>
      </c>
      <c r="O195">
        <v>43834603.07</v>
      </c>
      <c r="P195">
        <v>0</v>
      </c>
    </row>
    <row r="196" spans="1:16" ht="12.75">
      <c r="A196" t="s">
        <v>140</v>
      </c>
      <c r="B196" t="s">
        <v>516</v>
      </c>
      <c r="C196" t="s">
        <v>521</v>
      </c>
      <c r="D196" t="s">
        <v>522</v>
      </c>
      <c r="E196" t="s">
        <v>523</v>
      </c>
      <c r="F196" t="s">
        <v>582</v>
      </c>
      <c r="G196" t="s">
        <v>583</v>
      </c>
      <c r="H196">
        <v>0</v>
      </c>
      <c r="I196">
        <v>0</v>
      </c>
      <c r="J196">
        <v>0</v>
      </c>
      <c r="K196">
        <v>0</v>
      </c>
      <c r="L196">
        <v>35428921.6</v>
      </c>
      <c r="M196">
        <v>0</v>
      </c>
      <c r="N196">
        <v>0</v>
      </c>
      <c r="O196">
        <v>35428921.6</v>
      </c>
      <c r="P196">
        <v>0</v>
      </c>
    </row>
    <row r="197" spans="1:16" ht="12.75">
      <c r="A197" t="s">
        <v>140</v>
      </c>
      <c r="B197" t="s">
        <v>516</v>
      </c>
      <c r="C197" t="s">
        <v>521</v>
      </c>
      <c r="D197" t="s">
        <v>522</v>
      </c>
      <c r="E197" t="s">
        <v>523</v>
      </c>
      <c r="F197" t="s">
        <v>584</v>
      </c>
      <c r="G197" t="s">
        <v>585</v>
      </c>
      <c r="H197">
        <v>0</v>
      </c>
      <c r="I197">
        <v>0</v>
      </c>
      <c r="J197">
        <v>0</v>
      </c>
      <c r="K197">
        <v>0</v>
      </c>
      <c r="L197">
        <v>22751152.25</v>
      </c>
      <c r="M197">
        <v>0</v>
      </c>
      <c r="N197">
        <v>0</v>
      </c>
      <c r="O197">
        <v>22751152.25</v>
      </c>
      <c r="P197">
        <v>0</v>
      </c>
    </row>
    <row r="198" spans="1:16" ht="12.75">
      <c r="A198" t="s">
        <v>140</v>
      </c>
      <c r="B198" t="s">
        <v>516</v>
      </c>
      <c r="C198" t="s">
        <v>521</v>
      </c>
      <c r="D198" t="s">
        <v>522</v>
      </c>
      <c r="E198" t="s">
        <v>523</v>
      </c>
      <c r="F198" t="s">
        <v>586</v>
      </c>
      <c r="G198" t="s">
        <v>587</v>
      </c>
      <c r="H198">
        <v>0</v>
      </c>
      <c r="I198">
        <v>0</v>
      </c>
      <c r="J198">
        <v>0</v>
      </c>
      <c r="K198">
        <v>0</v>
      </c>
      <c r="L198">
        <v>27430165.31</v>
      </c>
      <c r="M198">
        <v>0</v>
      </c>
      <c r="N198">
        <v>0</v>
      </c>
      <c r="O198">
        <v>27430165.31</v>
      </c>
      <c r="P198">
        <v>0</v>
      </c>
    </row>
    <row r="199" spans="1:16" ht="12.75">
      <c r="A199" t="s">
        <v>140</v>
      </c>
      <c r="B199" t="s">
        <v>516</v>
      </c>
      <c r="C199" t="s">
        <v>521</v>
      </c>
      <c r="D199" t="s">
        <v>522</v>
      </c>
      <c r="E199" t="s">
        <v>523</v>
      </c>
      <c r="F199" t="s">
        <v>588</v>
      </c>
      <c r="G199" t="s">
        <v>589</v>
      </c>
      <c r="H199">
        <v>0</v>
      </c>
      <c r="I199">
        <v>0</v>
      </c>
      <c r="J199">
        <v>0</v>
      </c>
      <c r="K199">
        <v>0</v>
      </c>
      <c r="L199">
        <v>4316331.02</v>
      </c>
      <c r="M199">
        <v>0</v>
      </c>
      <c r="N199">
        <v>0</v>
      </c>
      <c r="O199">
        <v>4316331.02</v>
      </c>
      <c r="P199">
        <v>0</v>
      </c>
    </row>
    <row r="200" spans="1:16" ht="12.75">
      <c r="A200" t="s">
        <v>140</v>
      </c>
      <c r="B200" t="s">
        <v>516</v>
      </c>
      <c r="C200" t="s">
        <v>521</v>
      </c>
      <c r="D200" t="s">
        <v>522</v>
      </c>
      <c r="E200" t="s">
        <v>523</v>
      </c>
      <c r="F200" t="s">
        <v>590</v>
      </c>
      <c r="G200" t="s">
        <v>591</v>
      </c>
      <c r="H200">
        <v>0</v>
      </c>
      <c r="I200">
        <v>0</v>
      </c>
      <c r="J200">
        <v>0</v>
      </c>
      <c r="K200">
        <v>0</v>
      </c>
      <c r="L200">
        <v>-41523001.56</v>
      </c>
      <c r="M200">
        <v>0</v>
      </c>
      <c r="N200">
        <v>0</v>
      </c>
      <c r="O200">
        <v>-41523001.56</v>
      </c>
      <c r="P200">
        <v>0</v>
      </c>
    </row>
    <row r="201" spans="1:16" ht="12.75">
      <c r="A201" t="s">
        <v>140</v>
      </c>
      <c r="B201" t="s">
        <v>516</v>
      </c>
      <c r="C201" t="s">
        <v>521</v>
      </c>
      <c r="D201" t="s">
        <v>592</v>
      </c>
      <c r="E201" t="s">
        <v>593</v>
      </c>
      <c r="F201" t="s">
        <v>593</v>
      </c>
      <c r="G201" t="s">
        <v>594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</row>
    <row r="202" spans="1:16" ht="12.75">
      <c r="A202" t="s">
        <v>140</v>
      </c>
      <c r="B202" t="s">
        <v>516</v>
      </c>
      <c r="C202" t="s">
        <v>595</v>
      </c>
      <c r="D202" t="s">
        <v>596</v>
      </c>
      <c r="E202" t="s">
        <v>597</v>
      </c>
      <c r="F202" t="s">
        <v>597</v>
      </c>
      <c r="G202" t="s">
        <v>598</v>
      </c>
      <c r="H202">
        <v>0</v>
      </c>
      <c r="I202">
        <v>0</v>
      </c>
      <c r="J202">
        <v>0</v>
      </c>
      <c r="K202">
        <v>0</v>
      </c>
      <c r="L202">
        <v>-9647569.11</v>
      </c>
      <c r="M202">
        <v>0</v>
      </c>
      <c r="N202">
        <v>0</v>
      </c>
      <c r="O202">
        <v>-9647569.11</v>
      </c>
      <c r="P202">
        <v>0</v>
      </c>
    </row>
    <row r="203" spans="1:16" ht="12.75">
      <c r="A203" t="s">
        <v>140</v>
      </c>
      <c r="B203" t="s">
        <v>516</v>
      </c>
      <c r="C203" t="s">
        <v>595</v>
      </c>
      <c r="D203" t="s">
        <v>599</v>
      </c>
      <c r="E203" t="s">
        <v>600</v>
      </c>
      <c r="F203" t="s">
        <v>600</v>
      </c>
      <c r="G203" t="s">
        <v>601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ht="12.75">
      <c r="A204" t="s">
        <v>140</v>
      </c>
      <c r="B204" t="s">
        <v>516</v>
      </c>
      <c r="C204" t="s">
        <v>595</v>
      </c>
      <c r="D204" t="s">
        <v>602</v>
      </c>
      <c r="E204" t="s">
        <v>603</v>
      </c>
      <c r="F204" t="s">
        <v>603</v>
      </c>
      <c r="G204" t="s">
        <v>604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ht="12.75">
      <c r="A205" t="s">
        <v>140</v>
      </c>
      <c r="B205" t="s">
        <v>516</v>
      </c>
      <c r="C205" t="s">
        <v>595</v>
      </c>
      <c r="D205" t="s">
        <v>605</v>
      </c>
      <c r="E205" t="s">
        <v>606</v>
      </c>
      <c r="F205" t="s">
        <v>606</v>
      </c>
      <c r="G205" t="s">
        <v>607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</row>
    <row r="206" spans="1:16" ht="12.75">
      <c r="A206" t="s">
        <v>140</v>
      </c>
      <c r="B206" t="s">
        <v>516</v>
      </c>
      <c r="C206" t="s">
        <v>595</v>
      </c>
      <c r="D206" t="s">
        <v>608</v>
      </c>
      <c r="E206" t="s">
        <v>609</v>
      </c>
      <c r="F206" t="s">
        <v>609</v>
      </c>
      <c r="G206" t="s">
        <v>610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</row>
    <row r="207" spans="1:16" ht="12.75">
      <c r="A207" t="s">
        <v>140</v>
      </c>
      <c r="B207" t="s">
        <v>516</v>
      </c>
      <c r="C207" t="s">
        <v>595</v>
      </c>
      <c r="D207" t="s">
        <v>611</v>
      </c>
      <c r="E207" t="s">
        <v>612</v>
      </c>
      <c r="F207" t="s">
        <v>612</v>
      </c>
      <c r="G207" t="s">
        <v>613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ht="12.75">
      <c r="A208" t="s">
        <v>140</v>
      </c>
      <c r="B208" t="s">
        <v>516</v>
      </c>
      <c r="C208" t="s">
        <v>614</v>
      </c>
      <c r="D208" t="s">
        <v>615</v>
      </c>
      <c r="E208" t="s">
        <v>616</v>
      </c>
      <c r="F208" t="s">
        <v>616</v>
      </c>
      <c r="G208" t="s">
        <v>617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 ht="12.75">
      <c r="A209" t="s">
        <v>140</v>
      </c>
      <c r="B209" t="s">
        <v>516</v>
      </c>
      <c r="C209" t="s">
        <v>614</v>
      </c>
      <c r="D209" t="s">
        <v>615</v>
      </c>
      <c r="E209" t="s">
        <v>618</v>
      </c>
      <c r="F209" t="s">
        <v>618</v>
      </c>
      <c r="G209" t="s">
        <v>619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</row>
    <row r="210" spans="1:16" ht="12.75">
      <c r="A210" t="s">
        <v>140</v>
      </c>
      <c r="B210" t="s">
        <v>516</v>
      </c>
      <c r="C210" t="s">
        <v>620</v>
      </c>
      <c r="D210" t="s">
        <v>621</v>
      </c>
      <c r="E210" t="s">
        <v>622</v>
      </c>
      <c r="F210" t="s">
        <v>623</v>
      </c>
      <c r="G210" t="s">
        <v>624</v>
      </c>
      <c r="H210">
        <v>0</v>
      </c>
      <c r="I210">
        <v>0</v>
      </c>
      <c r="J210">
        <v>0</v>
      </c>
      <c r="K210">
        <v>0</v>
      </c>
      <c r="L210">
        <v>-16000000</v>
      </c>
      <c r="M210">
        <v>2000000</v>
      </c>
      <c r="N210">
        <v>0</v>
      </c>
      <c r="O210">
        <v>-14000000</v>
      </c>
      <c r="P210">
        <v>0</v>
      </c>
    </row>
    <row r="211" spans="1:16" ht="12.75">
      <c r="A211" t="s">
        <v>140</v>
      </c>
      <c r="B211" t="s">
        <v>516</v>
      </c>
      <c r="C211" t="s">
        <v>620</v>
      </c>
      <c r="D211" t="s">
        <v>621</v>
      </c>
      <c r="E211" t="s">
        <v>622</v>
      </c>
      <c r="F211" t="s">
        <v>625</v>
      </c>
      <c r="G211" t="s">
        <v>626</v>
      </c>
      <c r="H211">
        <v>0</v>
      </c>
      <c r="I211">
        <v>0</v>
      </c>
      <c r="J211">
        <v>0</v>
      </c>
      <c r="K211">
        <v>0</v>
      </c>
      <c r="L211">
        <v>-800000</v>
      </c>
      <c r="M211">
        <v>100000</v>
      </c>
      <c r="N211">
        <v>0</v>
      </c>
      <c r="O211">
        <v>-700000</v>
      </c>
      <c r="P211">
        <v>0</v>
      </c>
    </row>
    <row r="212" spans="1:16" ht="12.75">
      <c r="A212" t="s">
        <v>140</v>
      </c>
      <c r="B212" t="s">
        <v>516</v>
      </c>
      <c r="C212" t="s">
        <v>620</v>
      </c>
      <c r="D212" t="s">
        <v>621</v>
      </c>
      <c r="E212" t="s">
        <v>622</v>
      </c>
      <c r="F212" t="s">
        <v>627</v>
      </c>
      <c r="G212" t="s">
        <v>628</v>
      </c>
      <c r="H212">
        <v>0</v>
      </c>
      <c r="I212">
        <v>0</v>
      </c>
      <c r="J212">
        <v>0</v>
      </c>
      <c r="K212">
        <v>0</v>
      </c>
      <c r="L212">
        <v>-16000000</v>
      </c>
      <c r="M212">
        <v>2000000</v>
      </c>
      <c r="N212">
        <v>0</v>
      </c>
      <c r="O212">
        <v>-14000000</v>
      </c>
      <c r="P212">
        <v>0</v>
      </c>
    </row>
    <row r="213" spans="1:16" ht="12.75">
      <c r="A213" t="s">
        <v>140</v>
      </c>
      <c r="B213" t="s">
        <v>516</v>
      </c>
      <c r="C213" t="s">
        <v>620</v>
      </c>
      <c r="D213" t="s">
        <v>621</v>
      </c>
      <c r="E213" t="s">
        <v>622</v>
      </c>
      <c r="F213" t="s">
        <v>629</v>
      </c>
      <c r="G213" t="s">
        <v>630</v>
      </c>
      <c r="H213">
        <v>0</v>
      </c>
      <c r="I213">
        <v>0</v>
      </c>
      <c r="J213">
        <v>0</v>
      </c>
      <c r="K213">
        <v>0</v>
      </c>
      <c r="L213">
        <v>-13500000</v>
      </c>
      <c r="M213">
        <v>1500000</v>
      </c>
      <c r="N213">
        <v>0</v>
      </c>
      <c r="O213">
        <v>-12000000</v>
      </c>
      <c r="P213">
        <v>0</v>
      </c>
    </row>
    <row r="214" spans="1:16" ht="12.75">
      <c r="A214" t="s">
        <v>140</v>
      </c>
      <c r="B214" t="s">
        <v>516</v>
      </c>
      <c r="C214" t="s">
        <v>620</v>
      </c>
      <c r="D214" t="s">
        <v>621</v>
      </c>
      <c r="E214" t="s">
        <v>622</v>
      </c>
      <c r="F214" t="s">
        <v>631</v>
      </c>
      <c r="G214" t="s">
        <v>632</v>
      </c>
      <c r="H214">
        <v>0</v>
      </c>
      <c r="I214">
        <v>0</v>
      </c>
      <c r="J214">
        <v>0</v>
      </c>
      <c r="K214">
        <v>0</v>
      </c>
      <c r="L214">
        <v>-13500000</v>
      </c>
      <c r="M214">
        <v>1500000</v>
      </c>
      <c r="N214">
        <v>0</v>
      </c>
      <c r="O214">
        <v>-12000000</v>
      </c>
      <c r="P214">
        <v>0</v>
      </c>
    </row>
    <row r="215" spans="1:16" ht="12.75">
      <c r="A215" t="s">
        <v>140</v>
      </c>
      <c r="B215" t="s">
        <v>516</v>
      </c>
      <c r="C215" t="s">
        <v>620</v>
      </c>
      <c r="D215" t="s">
        <v>621</v>
      </c>
      <c r="E215" t="s">
        <v>622</v>
      </c>
      <c r="F215" t="s">
        <v>633</v>
      </c>
      <c r="G215" t="s">
        <v>634</v>
      </c>
      <c r="H215">
        <v>0</v>
      </c>
      <c r="I215">
        <v>0</v>
      </c>
      <c r="J215">
        <v>0</v>
      </c>
      <c r="K215">
        <v>0</v>
      </c>
      <c r="L215">
        <v>-12000000</v>
      </c>
      <c r="M215">
        <v>6000000</v>
      </c>
      <c r="N215">
        <v>0</v>
      </c>
      <c r="O215">
        <v>-6000000</v>
      </c>
      <c r="P215">
        <v>0</v>
      </c>
    </row>
    <row r="216" spans="1:16" ht="12.75">
      <c r="A216" t="s">
        <v>140</v>
      </c>
      <c r="B216" t="s">
        <v>516</v>
      </c>
      <c r="C216" t="s">
        <v>620</v>
      </c>
      <c r="D216" t="s">
        <v>621</v>
      </c>
      <c r="E216" t="s">
        <v>622</v>
      </c>
      <c r="F216" t="s">
        <v>635</v>
      </c>
      <c r="G216" t="s">
        <v>636</v>
      </c>
      <c r="H216">
        <v>0</v>
      </c>
      <c r="I216">
        <v>0</v>
      </c>
      <c r="J216">
        <v>0</v>
      </c>
      <c r="K216">
        <v>0</v>
      </c>
      <c r="L216">
        <v>-35300000</v>
      </c>
      <c r="M216">
        <v>8800000</v>
      </c>
      <c r="N216">
        <v>0</v>
      </c>
      <c r="O216">
        <v>-26500000</v>
      </c>
      <c r="P216">
        <v>0</v>
      </c>
    </row>
    <row r="217" spans="1:16" ht="12.75">
      <c r="A217" t="s">
        <v>140</v>
      </c>
      <c r="B217" t="s">
        <v>516</v>
      </c>
      <c r="C217" t="s">
        <v>620</v>
      </c>
      <c r="D217" t="s">
        <v>621</v>
      </c>
      <c r="E217" t="s">
        <v>622</v>
      </c>
      <c r="F217" t="s">
        <v>637</v>
      </c>
      <c r="G217" t="s">
        <v>638</v>
      </c>
      <c r="H217">
        <v>0</v>
      </c>
      <c r="I217">
        <v>0</v>
      </c>
      <c r="J217">
        <v>0</v>
      </c>
      <c r="K217">
        <v>0</v>
      </c>
      <c r="L217">
        <v>-8750000</v>
      </c>
      <c r="M217">
        <v>1250000</v>
      </c>
      <c r="N217">
        <v>0</v>
      </c>
      <c r="O217">
        <v>-7500000</v>
      </c>
      <c r="P217">
        <v>0</v>
      </c>
    </row>
    <row r="218" spans="1:16" ht="12.75">
      <c r="A218" t="s">
        <v>140</v>
      </c>
      <c r="B218" t="s">
        <v>516</v>
      </c>
      <c r="C218" t="s">
        <v>620</v>
      </c>
      <c r="D218" t="s">
        <v>621</v>
      </c>
      <c r="E218" t="s">
        <v>622</v>
      </c>
      <c r="F218" t="s">
        <v>639</v>
      </c>
      <c r="G218" t="s">
        <v>640</v>
      </c>
      <c r="H218">
        <v>0</v>
      </c>
      <c r="I218">
        <v>0</v>
      </c>
      <c r="J218">
        <v>0</v>
      </c>
      <c r="K218">
        <v>0</v>
      </c>
      <c r="L218">
        <v>-19250000</v>
      </c>
      <c r="M218">
        <v>2750000</v>
      </c>
      <c r="N218">
        <v>0</v>
      </c>
      <c r="O218">
        <v>-16500000</v>
      </c>
      <c r="P218">
        <v>0</v>
      </c>
    </row>
    <row r="219" spans="1:16" ht="12.75">
      <c r="A219" t="s">
        <v>140</v>
      </c>
      <c r="B219" t="s">
        <v>516</v>
      </c>
      <c r="C219" t="s">
        <v>620</v>
      </c>
      <c r="D219" t="s">
        <v>621</v>
      </c>
      <c r="E219" t="s">
        <v>622</v>
      </c>
      <c r="F219" t="s">
        <v>641</v>
      </c>
      <c r="G219" t="s">
        <v>642</v>
      </c>
      <c r="H219">
        <v>0</v>
      </c>
      <c r="I219">
        <v>0</v>
      </c>
      <c r="J219">
        <v>0</v>
      </c>
      <c r="K219">
        <v>0</v>
      </c>
      <c r="L219">
        <v>-7700000</v>
      </c>
      <c r="M219">
        <v>1100000</v>
      </c>
      <c r="N219">
        <v>0</v>
      </c>
      <c r="O219">
        <v>-6600000</v>
      </c>
      <c r="P219">
        <v>0</v>
      </c>
    </row>
    <row r="220" spans="1:16" ht="12.75">
      <c r="A220" t="s">
        <v>140</v>
      </c>
      <c r="B220" t="s">
        <v>516</v>
      </c>
      <c r="C220" t="s">
        <v>620</v>
      </c>
      <c r="D220" t="s">
        <v>621</v>
      </c>
      <c r="E220" t="s">
        <v>622</v>
      </c>
      <c r="F220" t="s">
        <v>643</v>
      </c>
      <c r="G220" t="s">
        <v>644</v>
      </c>
      <c r="H220">
        <v>0</v>
      </c>
      <c r="I220">
        <v>0</v>
      </c>
      <c r="J220">
        <v>0</v>
      </c>
      <c r="K220">
        <v>0</v>
      </c>
      <c r="L220">
        <v>-7700000</v>
      </c>
      <c r="M220">
        <v>1100000</v>
      </c>
      <c r="N220">
        <v>0</v>
      </c>
      <c r="O220">
        <v>-6600000</v>
      </c>
      <c r="P220">
        <v>0</v>
      </c>
    </row>
    <row r="221" spans="1:16" ht="12.75">
      <c r="A221" t="s">
        <v>140</v>
      </c>
      <c r="B221" t="s">
        <v>516</v>
      </c>
      <c r="C221" t="s">
        <v>620</v>
      </c>
      <c r="D221" t="s">
        <v>621</v>
      </c>
      <c r="E221" t="s">
        <v>645</v>
      </c>
      <c r="F221" t="s">
        <v>646</v>
      </c>
      <c r="G221" t="s">
        <v>647</v>
      </c>
      <c r="H221">
        <v>0</v>
      </c>
      <c r="I221">
        <v>0</v>
      </c>
      <c r="J221">
        <v>0</v>
      </c>
      <c r="K221">
        <v>0</v>
      </c>
      <c r="L221">
        <v>-48560000</v>
      </c>
      <c r="M221">
        <v>4465000</v>
      </c>
      <c r="N221">
        <v>0</v>
      </c>
      <c r="O221">
        <v>-44095000</v>
      </c>
      <c r="P221">
        <v>0</v>
      </c>
    </row>
    <row r="222" spans="1:16" ht="12.75">
      <c r="A222" t="s">
        <v>140</v>
      </c>
      <c r="B222" t="s">
        <v>516</v>
      </c>
      <c r="C222" t="s">
        <v>620</v>
      </c>
      <c r="D222" t="s">
        <v>621</v>
      </c>
      <c r="E222" t="s">
        <v>648</v>
      </c>
      <c r="F222" t="s">
        <v>649</v>
      </c>
      <c r="G222" t="s">
        <v>650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380750000</v>
      </c>
      <c r="N222">
        <v>380750000</v>
      </c>
      <c r="O222">
        <v>0</v>
      </c>
      <c r="P222">
        <v>0</v>
      </c>
    </row>
    <row r="223" spans="1:16" ht="12.75">
      <c r="A223" t="s">
        <v>140</v>
      </c>
      <c r="B223" t="s">
        <v>516</v>
      </c>
      <c r="C223" t="s">
        <v>620</v>
      </c>
      <c r="D223" t="s">
        <v>621</v>
      </c>
      <c r="E223" t="s">
        <v>648</v>
      </c>
      <c r="F223" t="s">
        <v>651</v>
      </c>
      <c r="G223" t="s">
        <v>652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340000000</v>
      </c>
      <c r="N223">
        <v>340000000</v>
      </c>
      <c r="O223">
        <v>0</v>
      </c>
      <c r="P223">
        <v>0</v>
      </c>
    </row>
    <row r="224" spans="1:16" ht="12.75">
      <c r="A224" t="s">
        <v>140</v>
      </c>
      <c r="B224" t="s">
        <v>516</v>
      </c>
      <c r="C224" t="s">
        <v>620</v>
      </c>
      <c r="D224" t="s">
        <v>621</v>
      </c>
      <c r="E224" t="s">
        <v>648</v>
      </c>
      <c r="F224" t="s">
        <v>653</v>
      </c>
      <c r="G224" t="s">
        <v>654</v>
      </c>
      <c r="H224">
        <v>0</v>
      </c>
      <c r="I224">
        <v>95500000</v>
      </c>
      <c r="J224">
        <v>95500000</v>
      </c>
      <c r="K224">
        <v>0</v>
      </c>
      <c r="L224">
        <v>0</v>
      </c>
      <c r="M224">
        <v>516025000</v>
      </c>
      <c r="N224">
        <v>516025000</v>
      </c>
      <c r="O224">
        <v>0</v>
      </c>
      <c r="P224">
        <v>0</v>
      </c>
    </row>
    <row r="225" spans="1:16" ht="12.75">
      <c r="A225" t="s">
        <v>140</v>
      </c>
      <c r="B225" t="s">
        <v>516</v>
      </c>
      <c r="C225" t="s">
        <v>620</v>
      </c>
      <c r="D225" t="s">
        <v>621</v>
      </c>
      <c r="E225" t="s">
        <v>648</v>
      </c>
      <c r="F225" t="s">
        <v>655</v>
      </c>
      <c r="G225" t="s">
        <v>656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121850000</v>
      </c>
      <c r="N225">
        <v>121850000</v>
      </c>
      <c r="O225">
        <v>0</v>
      </c>
      <c r="P225">
        <v>0</v>
      </c>
    </row>
    <row r="226" spans="1:16" ht="12.75">
      <c r="A226" t="s">
        <v>140</v>
      </c>
      <c r="B226" t="s">
        <v>516</v>
      </c>
      <c r="C226" t="s">
        <v>620</v>
      </c>
      <c r="D226" t="s">
        <v>621</v>
      </c>
      <c r="E226" t="s">
        <v>648</v>
      </c>
      <c r="F226" t="s">
        <v>657</v>
      </c>
      <c r="G226" t="s">
        <v>658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170360000</v>
      </c>
      <c r="N226">
        <v>170360000</v>
      </c>
      <c r="O226">
        <v>0</v>
      </c>
      <c r="P226">
        <v>0</v>
      </c>
    </row>
    <row r="227" spans="1:16" ht="12.75">
      <c r="A227" t="s">
        <v>140</v>
      </c>
      <c r="B227" t="s">
        <v>516</v>
      </c>
      <c r="C227" t="s">
        <v>620</v>
      </c>
      <c r="D227" t="s">
        <v>621</v>
      </c>
      <c r="E227" t="s">
        <v>648</v>
      </c>
      <c r="F227" t="s">
        <v>659</v>
      </c>
      <c r="G227" t="s">
        <v>660</v>
      </c>
      <c r="H227">
        <v>0</v>
      </c>
      <c r="I227">
        <v>201050000</v>
      </c>
      <c r="J227">
        <v>190750000</v>
      </c>
      <c r="K227">
        <v>10300000</v>
      </c>
      <c r="L227">
        <v>-15000000</v>
      </c>
      <c r="M227">
        <v>493975000</v>
      </c>
      <c r="N227">
        <v>533925000</v>
      </c>
      <c r="O227">
        <v>-54950000</v>
      </c>
      <c r="P227">
        <v>0</v>
      </c>
    </row>
    <row r="228" spans="1:16" ht="12.75">
      <c r="A228" t="s">
        <v>140</v>
      </c>
      <c r="B228" t="s">
        <v>516</v>
      </c>
      <c r="C228" t="s">
        <v>620</v>
      </c>
      <c r="D228" t="s">
        <v>621</v>
      </c>
      <c r="E228" t="s">
        <v>661</v>
      </c>
      <c r="F228" t="s">
        <v>662</v>
      </c>
      <c r="G228" t="s">
        <v>663</v>
      </c>
      <c r="H228">
        <v>0</v>
      </c>
      <c r="I228">
        <v>0</v>
      </c>
      <c r="J228">
        <v>0</v>
      </c>
      <c r="K228">
        <v>0</v>
      </c>
      <c r="L228">
        <v>-26400000</v>
      </c>
      <c r="M228">
        <v>0</v>
      </c>
      <c r="N228">
        <v>8800000</v>
      </c>
      <c r="O228">
        <v>-35200000</v>
      </c>
      <c r="P228">
        <v>0</v>
      </c>
    </row>
    <row r="229" spans="1:16" ht="12.75">
      <c r="A229" t="s">
        <v>140</v>
      </c>
      <c r="B229" t="s">
        <v>516</v>
      </c>
      <c r="C229" t="s">
        <v>620</v>
      </c>
      <c r="D229" t="s">
        <v>664</v>
      </c>
      <c r="E229" t="s">
        <v>665</v>
      </c>
      <c r="F229" t="s">
        <v>665</v>
      </c>
      <c r="G229" t="s">
        <v>666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</row>
    <row r="230" spans="1:16" ht="12.75">
      <c r="A230" t="s">
        <v>140</v>
      </c>
      <c r="B230" t="s">
        <v>516</v>
      </c>
      <c r="C230" t="s">
        <v>620</v>
      </c>
      <c r="D230" t="s">
        <v>667</v>
      </c>
      <c r="E230" t="s">
        <v>668</v>
      </c>
      <c r="F230" t="s">
        <v>669</v>
      </c>
      <c r="G230" t="s">
        <v>670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</row>
    <row r="231" spans="1:16" ht="12.75">
      <c r="A231" t="s">
        <v>140</v>
      </c>
      <c r="B231" t="s">
        <v>516</v>
      </c>
      <c r="C231" t="s">
        <v>620</v>
      </c>
      <c r="D231" t="s">
        <v>671</v>
      </c>
      <c r="E231" t="s">
        <v>672</v>
      </c>
      <c r="F231" t="s">
        <v>672</v>
      </c>
      <c r="G231" t="s">
        <v>673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ht="12.75">
      <c r="A232" t="s">
        <v>140</v>
      </c>
      <c r="B232" t="s">
        <v>516</v>
      </c>
      <c r="C232" t="s">
        <v>674</v>
      </c>
      <c r="D232" t="s">
        <v>675</v>
      </c>
      <c r="E232" t="s">
        <v>676</v>
      </c>
      <c r="F232" t="s">
        <v>676</v>
      </c>
      <c r="G232" t="s">
        <v>677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16" ht="12.75">
      <c r="A233" t="s">
        <v>140</v>
      </c>
      <c r="B233" t="s">
        <v>516</v>
      </c>
      <c r="C233" t="s">
        <v>674</v>
      </c>
      <c r="D233" t="s">
        <v>678</v>
      </c>
      <c r="E233" t="s">
        <v>679</v>
      </c>
      <c r="F233" t="s">
        <v>679</v>
      </c>
      <c r="G233" t="s">
        <v>680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ht="12.75">
      <c r="A234" t="s">
        <v>134</v>
      </c>
      <c r="B234" t="s">
        <v>681</v>
      </c>
      <c r="C234" t="s">
        <v>682</v>
      </c>
      <c r="D234" t="s">
        <v>683</v>
      </c>
      <c r="E234" t="s">
        <v>684</v>
      </c>
      <c r="F234" t="s">
        <v>684</v>
      </c>
      <c r="G234" t="s">
        <v>685</v>
      </c>
      <c r="H234">
        <v>0</v>
      </c>
      <c r="I234">
        <v>11710.38</v>
      </c>
      <c r="J234">
        <v>0</v>
      </c>
      <c r="K234">
        <v>11710.38</v>
      </c>
      <c r="L234">
        <v>37221006.06</v>
      </c>
      <c r="M234">
        <v>640846.65</v>
      </c>
      <c r="N234">
        <v>0</v>
      </c>
      <c r="O234">
        <v>37861852.71</v>
      </c>
      <c r="P234">
        <v>0</v>
      </c>
    </row>
    <row r="235" spans="1:16" ht="12.75">
      <c r="A235" t="s">
        <v>134</v>
      </c>
      <c r="B235" t="s">
        <v>681</v>
      </c>
      <c r="C235" t="s">
        <v>682</v>
      </c>
      <c r="D235" t="s">
        <v>686</v>
      </c>
      <c r="E235" t="s">
        <v>687</v>
      </c>
      <c r="F235" t="s">
        <v>687</v>
      </c>
      <c r="G235" t="s">
        <v>688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</row>
    <row r="236" spans="1:16" ht="12.75">
      <c r="A236" t="s">
        <v>134</v>
      </c>
      <c r="B236" t="s">
        <v>681</v>
      </c>
      <c r="C236" t="s">
        <v>682</v>
      </c>
      <c r="D236" t="s">
        <v>689</v>
      </c>
      <c r="E236" t="s">
        <v>690</v>
      </c>
      <c r="F236" t="s">
        <v>690</v>
      </c>
      <c r="G236" t="s">
        <v>691</v>
      </c>
      <c r="H236">
        <v>0</v>
      </c>
      <c r="I236">
        <v>8209.24</v>
      </c>
      <c r="J236">
        <v>0</v>
      </c>
      <c r="K236">
        <v>8209.24</v>
      </c>
      <c r="L236">
        <v>231126462.07</v>
      </c>
      <c r="M236">
        <v>14663133.14</v>
      </c>
      <c r="N236">
        <v>0</v>
      </c>
      <c r="O236">
        <v>245789595.21</v>
      </c>
      <c r="P236">
        <v>0</v>
      </c>
    </row>
    <row r="237" spans="1:16" ht="12.75">
      <c r="A237" t="s">
        <v>134</v>
      </c>
      <c r="B237" t="s">
        <v>681</v>
      </c>
      <c r="C237" t="s">
        <v>682</v>
      </c>
      <c r="D237" t="s">
        <v>689</v>
      </c>
      <c r="E237" t="s">
        <v>692</v>
      </c>
      <c r="F237" t="s">
        <v>692</v>
      </c>
      <c r="G237" t="s">
        <v>693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</row>
    <row r="238" spans="1:16" ht="12.75">
      <c r="A238" t="s">
        <v>134</v>
      </c>
      <c r="B238" t="s">
        <v>681</v>
      </c>
      <c r="C238" t="s">
        <v>682</v>
      </c>
      <c r="D238" t="s">
        <v>694</v>
      </c>
      <c r="E238" t="s">
        <v>695</v>
      </c>
      <c r="F238" t="s">
        <v>695</v>
      </c>
      <c r="G238" t="s">
        <v>696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</row>
    <row r="239" spans="1:16" ht="12.75">
      <c r="A239" t="s">
        <v>134</v>
      </c>
      <c r="B239" t="s">
        <v>681</v>
      </c>
      <c r="C239" t="s">
        <v>682</v>
      </c>
      <c r="D239" t="s">
        <v>697</v>
      </c>
      <c r="E239" t="s">
        <v>698</v>
      </c>
      <c r="F239" t="s">
        <v>698</v>
      </c>
      <c r="G239" t="s">
        <v>699</v>
      </c>
      <c r="H239">
        <v>0</v>
      </c>
      <c r="I239">
        <v>0</v>
      </c>
      <c r="J239">
        <v>0</v>
      </c>
      <c r="K239">
        <v>0</v>
      </c>
      <c r="L239">
        <v>992062.95</v>
      </c>
      <c r="M239">
        <v>382009.04</v>
      </c>
      <c r="N239">
        <v>0</v>
      </c>
      <c r="O239">
        <v>1374071.99</v>
      </c>
      <c r="P239">
        <v>0</v>
      </c>
    </row>
    <row r="240" spans="1:16" ht="12.75">
      <c r="A240" t="s">
        <v>134</v>
      </c>
      <c r="B240" t="s">
        <v>681</v>
      </c>
      <c r="C240" t="s">
        <v>682</v>
      </c>
      <c r="D240" t="s">
        <v>697</v>
      </c>
      <c r="E240" t="s">
        <v>700</v>
      </c>
      <c r="F240" t="s">
        <v>700</v>
      </c>
      <c r="G240" t="s">
        <v>701</v>
      </c>
      <c r="H240">
        <v>0</v>
      </c>
      <c r="I240">
        <v>0</v>
      </c>
      <c r="J240">
        <v>0</v>
      </c>
      <c r="K240">
        <v>0</v>
      </c>
      <c r="L240">
        <v>1128056.28</v>
      </c>
      <c r="M240">
        <v>1487776.27</v>
      </c>
      <c r="N240">
        <v>0</v>
      </c>
      <c r="O240">
        <v>2615832.55</v>
      </c>
      <c r="P240">
        <v>0</v>
      </c>
    </row>
    <row r="241" spans="1:16" ht="12.75">
      <c r="A241" t="s">
        <v>134</v>
      </c>
      <c r="B241" t="s">
        <v>681</v>
      </c>
      <c r="C241" t="s">
        <v>702</v>
      </c>
      <c r="D241" t="s">
        <v>703</v>
      </c>
      <c r="E241" t="s">
        <v>704</v>
      </c>
      <c r="F241" t="s">
        <v>705</v>
      </c>
      <c r="G241" t="s">
        <v>706</v>
      </c>
      <c r="H241">
        <v>0</v>
      </c>
      <c r="I241">
        <v>2066739.36</v>
      </c>
      <c r="J241">
        <v>6008</v>
      </c>
      <c r="K241">
        <v>2060731.36</v>
      </c>
      <c r="L241">
        <v>7300687.94</v>
      </c>
      <c r="M241">
        <v>0</v>
      </c>
      <c r="N241">
        <v>0</v>
      </c>
      <c r="O241">
        <v>7300687.94</v>
      </c>
      <c r="P241">
        <v>0</v>
      </c>
    </row>
    <row r="242" spans="1:16" ht="12.75">
      <c r="A242" t="s">
        <v>134</v>
      </c>
      <c r="B242" t="s">
        <v>681</v>
      </c>
      <c r="C242" t="s">
        <v>702</v>
      </c>
      <c r="D242" t="s">
        <v>703</v>
      </c>
      <c r="E242" t="s">
        <v>704</v>
      </c>
      <c r="F242" t="s">
        <v>707</v>
      </c>
      <c r="G242" t="s">
        <v>708</v>
      </c>
      <c r="H242">
        <v>0</v>
      </c>
      <c r="I242">
        <v>0</v>
      </c>
      <c r="J242">
        <v>0</v>
      </c>
      <c r="K242">
        <v>0</v>
      </c>
      <c r="L242">
        <v>41837313.4</v>
      </c>
      <c r="M242">
        <v>0</v>
      </c>
      <c r="N242">
        <v>117143.27</v>
      </c>
      <c r="O242">
        <v>41720170.13</v>
      </c>
      <c r="P242">
        <v>0</v>
      </c>
    </row>
    <row r="243" spans="1:16" ht="12.75">
      <c r="A243" t="s">
        <v>134</v>
      </c>
      <c r="B243" t="s">
        <v>681</v>
      </c>
      <c r="C243" t="s">
        <v>702</v>
      </c>
      <c r="D243" t="s">
        <v>703</v>
      </c>
      <c r="E243" t="s">
        <v>704</v>
      </c>
      <c r="F243" t="s">
        <v>709</v>
      </c>
      <c r="G243" t="s">
        <v>710</v>
      </c>
      <c r="H243">
        <v>0</v>
      </c>
      <c r="I243">
        <v>0</v>
      </c>
      <c r="J243">
        <v>0</v>
      </c>
      <c r="K243">
        <v>0</v>
      </c>
      <c r="L243">
        <v>5182495</v>
      </c>
      <c r="M243">
        <v>0</v>
      </c>
      <c r="N243">
        <v>0</v>
      </c>
      <c r="O243">
        <v>5182495</v>
      </c>
      <c r="P243">
        <v>0</v>
      </c>
    </row>
    <row r="244" spans="1:16" ht="12.75">
      <c r="A244" t="s">
        <v>134</v>
      </c>
      <c r="B244" t="s">
        <v>681</v>
      </c>
      <c r="C244" t="s">
        <v>702</v>
      </c>
      <c r="D244" t="s">
        <v>703</v>
      </c>
      <c r="E244" t="s">
        <v>711</v>
      </c>
      <c r="F244" t="s">
        <v>712</v>
      </c>
      <c r="G244" t="s">
        <v>713</v>
      </c>
      <c r="H244">
        <v>0</v>
      </c>
      <c r="I244">
        <v>0</v>
      </c>
      <c r="J244">
        <v>0</v>
      </c>
      <c r="K244">
        <v>0</v>
      </c>
      <c r="L244">
        <v>13207439.89</v>
      </c>
      <c r="M244">
        <v>0</v>
      </c>
      <c r="N244">
        <v>0</v>
      </c>
      <c r="O244">
        <v>13207439.89</v>
      </c>
      <c r="P244">
        <v>0</v>
      </c>
    </row>
    <row r="245" spans="1:16" ht="12.75">
      <c r="A245" t="s">
        <v>134</v>
      </c>
      <c r="B245" t="s">
        <v>681</v>
      </c>
      <c r="C245" t="s">
        <v>702</v>
      </c>
      <c r="D245" t="s">
        <v>703</v>
      </c>
      <c r="E245" t="s">
        <v>714</v>
      </c>
      <c r="F245" t="s">
        <v>714</v>
      </c>
      <c r="G245" t="s">
        <v>715</v>
      </c>
      <c r="H245">
        <v>0</v>
      </c>
      <c r="I245">
        <v>0</v>
      </c>
      <c r="J245">
        <v>0</v>
      </c>
      <c r="K245">
        <v>0</v>
      </c>
      <c r="L245">
        <v>8092210.04</v>
      </c>
      <c r="M245">
        <v>0</v>
      </c>
      <c r="N245">
        <v>0</v>
      </c>
      <c r="O245">
        <v>8092210.04</v>
      </c>
      <c r="P245">
        <v>0</v>
      </c>
    </row>
    <row r="246" spans="1:16" ht="12.75">
      <c r="A246" t="s">
        <v>134</v>
      </c>
      <c r="B246" t="s">
        <v>681</v>
      </c>
      <c r="C246" t="s">
        <v>702</v>
      </c>
      <c r="D246" t="s">
        <v>703</v>
      </c>
      <c r="E246" t="s">
        <v>716</v>
      </c>
      <c r="F246" t="s">
        <v>716</v>
      </c>
      <c r="G246" t="s">
        <v>717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</row>
    <row r="247" spans="1:16" ht="12.75">
      <c r="A247" t="s">
        <v>134</v>
      </c>
      <c r="B247" t="s">
        <v>681</v>
      </c>
      <c r="C247" t="s">
        <v>702</v>
      </c>
      <c r="D247" t="s">
        <v>703</v>
      </c>
      <c r="E247" t="s">
        <v>718</v>
      </c>
      <c r="F247" t="s">
        <v>718</v>
      </c>
      <c r="G247" t="s">
        <v>719</v>
      </c>
      <c r="H247">
        <v>0</v>
      </c>
      <c r="I247">
        <v>24410.73</v>
      </c>
      <c r="J247">
        <v>0</v>
      </c>
      <c r="K247">
        <v>24410.73</v>
      </c>
      <c r="L247">
        <v>9113755.19</v>
      </c>
      <c r="M247">
        <v>408733.28</v>
      </c>
      <c r="N247">
        <v>0</v>
      </c>
      <c r="O247">
        <v>9522488.47</v>
      </c>
      <c r="P247">
        <v>0</v>
      </c>
    </row>
    <row r="248" spans="1:16" ht="12.75">
      <c r="A248" t="s">
        <v>134</v>
      </c>
      <c r="B248" t="s">
        <v>681</v>
      </c>
      <c r="C248" t="s">
        <v>702</v>
      </c>
      <c r="D248" t="s">
        <v>703</v>
      </c>
      <c r="E248" t="s">
        <v>720</v>
      </c>
      <c r="F248" t="s">
        <v>720</v>
      </c>
      <c r="G248" t="s">
        <v>721</v>
      </c>
      <c r="H248">
        <v>0</v>
      </c>
      <c r="I248">
        <v>0</v>
      </c>
      <c r="J248">
        <v>0</v>
      </c>
      <c r="K248">
        <v>0</v>
      </c>
      <c r="L248">
        <v>25768212.46</v>
      </c>
      <c r="M248">
        <v>0</v>
      </c>
      <c r="N248">
        <v>0</v>
      </c>
      <c r="O248">
        <v>25768212.46</v>
      </c>
      <c r="P248">
        <v>0</v>
      </c>
    </row>
    <row r="249" spans="1:16" ht="12.75">
      <c r="A249" t="s">
        <v>134</v>
      </c>
      <c r="B249" t="s">
        <v>681</v>
      </c>
      <c r="C249" t="s">
        <v>702</v>
      </c>
      <c r="D249" t="s">
        <v>722</v>
      </c>
      <c r="E249" t="s">
        <v>723</v>
      </c>
      <c r="F249" t="s">
        <v>724</v>
      </c>
      <c r="G249" t="s">
        <v>725</v>
      </c>
      <c r="H249">
        <v>0</v>
      </c>
      <c r="I249">
        <v>0</v>
      </c>
      <c r="J249">
        <v>0</v>
      </c>
      <c r="K249">
        <v>0</v>
      </c>
      <c r="L249">
        <v>22677050.62</v>
      </c>
      <c r="M249">
        <v>0</v>
      </c>
      <c r="N249">
        <v>0</v>
      </c>
      <c r="O249">
        <v>22677050.62</v>
      </c>
      <c r="P249">
        <v>0</v>
      </c>
    </row>
    <row r="250" spans="1:16" ht="12.75">
      <c r="A250" t="s">
        <v>134</v>
      </c>
      <c r="B250" t="s">
        <v>681</v>
      </c>
      <c r="C250" t="s">
        <v>702</v>
      </c>
      <c r="D250" t="s">
        <v>722</v>
      </c>
      <c r="E250" t="s">
        <v>723</v>
      </c>
      <c r="F250" t="s">
        <v>726</v>
      </c>
      <c r="G250" t="s">
        <v>727</v>
      </c>
      <c r="H250">
        <v>0</v>
      </c>
      <c r="I250">
        <v>0</v>
      </c>
      <c r="J250">
        <v>0</v>
      </c>
      <c r="K250">
        <v>0</v>
      </c>
      <c r="L250">
        <v>107367978.71</v>
      </c>
      <c r="M250">
        <v>182307.07</v>
      </c>
      <c r="N250">
        <v>0</v>
      </c>
      <c r="O250">
        <v>107550285.78</v>
      </c>
      <c r="P250">
        <v>0</v>
      </c>
    </row>
    <row r="251" spans="1:16" ht="12.75">
      <c r="A251" t="s">
        <v>134</v>
      </c>
      <c r="B251" t="s">
        <v>681</v>
      </c>
      <c r="C251" t="s">
        <v>702</v>
      </c>
      <c r="D251" t="s">
        <v>722</v>
      </c>
      <c r="E251" t="s">
        <v>723</v>
      </c>
      <c r="F251" t="s">
        <v>728</v>
      </c>
      <c r="G251" t="s">
        <v>729</v>
      </c>
      <c r="H251">
        <v>0</v>
      </c>
      <c r="I251">
        <v>0</v>
      </c>
      <c r="J251">
        <v>0</v>
      </c>
      <c r="K251">
        <v>0</v>
      </c>
      <c r="L251">
        <v>8003981.7</v>
      </c>
      <c r="M251">
        <v>148319.04</v>
      </c>
      <c r="N251">
        <v>0</v>
      </c>
      <c r="O251">
        <v>8152300.74</v>
      </c>
      <c r="P251">
        <v>0</v>
      </c>
    </row>
    <row r="252" spans="1:16" ht="12.75">
      <c r="A252" t="s">
        <v>134</v>
      </c>
      <c r="B252" t="s">
        <v>681</v>
      </c>
      <c r="C252" t="s">
        <v>702</v>
      </c>
      <c r="D252" t="s">
        <v>722</v>
      </c>
      <c r="E252" t="s">
        <v>723</v>
      </c>
      <c r="F252" t="s">
        <v>730</v>
      </c>
      <c r="G252" t="s">
        <v>731</v>
      </c>
      <c r="H252">
        <v>0</v>
      </c>
      <c r="I252">
        <v>0</v>
      </c>
      <c r="J252">
        <v>0</v>
      </c>
      <c r="K252">
        <v>0</v>
      </c>
      <c r="L252">
        <v>7986782.23</v>
      </c>
      <c r="M252">
        <v>0</v>
      </c>
      <c r="N252">
        <v>0</v>
      </c>
      <c r="O252">
        <v>7986782.23</v>
      </c>
      <c r="P252">
        <v>0</v>
      </c>
    </row>
    <row r="253" spans="1:16" ht="12.75">
      <c r="A253" t="s">
        <v>134</v>
      </c>
      <c r="B253" t="s">
        <v>681</v>
      </c>
      <c r="C253" t="s">
        <v>702</v>
      </c>
      <c r="D253" t="s">
        <v>722</v>
      </c>
      <c r="E253" t="s">
        <v>723</v>
      </c>
      <c r="F253" t="s">
        <v>732</v>
      </c>
      <c r="G253" t="s">
        <v>733</v>
      </c>
      <c r="H253">
        <v>0</v>
      </c>
      <c r="I253">
        <v>0</v>
      </c>
      <c r="J253">
        <v>0</v>
      </c>
      <c r="K253">
        <v>0</v>
      </c>
      <c r="L253">
        <v>11449523.19</v>
      </c>
      <c r="M253">
        <v>72126.59</v>
      </c>
      <c r="N253">
        <v>0</v>
      </c>
      <c r="O253">
        <v>11521649.78</v>
      </c>
      <c r="P253">
        <v>0</v>
      </c>
    </row>
    <row r="254" spans="1:16" ht="12.75">
      <c r="A254" t="s">
        <v>134</v>
      </c>
      <c r="B254" t="s">
        <v>681</v>
      </c>
      <c r="C254" t="s">
        <v>702</v>
      </c>
      <c r="D254" t="s">
        <v>722</v>
      </c>
      <c r="E254" t="s">
        <v>723</v>
      </c>
      <c r="F254" t="s">
        <v>734</v>
      </c>
      <c r="G254" t="s">
        <v>735</v>
      </c>
      <c r="H254">
        <v>0</v>
      </c>
      <c r="I254">
        <v>0</v>
      </c>
      <c r="J254">
        <v>0</v>
      </c>
      <c r="K254">
        <v>0</v>
      </c>
      <c r="L254">
        <v>13008813.33</v>
      </c>
      <c r="M254">
        <v>560022.67</v>
      </c>
      <c r="N254">
        <v>0</v>
      </c>
      <c r="O254">
        <v>13568836</v>
      </c>
      <c r="P254">
        <v>0</v>
      </c>
    </row>
    <row r="255" spans="1:16" ht="12.75">
      <c r="A255" t="s">
        <v>134</v>
      </c>
      <c r="B255" t="s">
        <v>681</v>
      </c>
      <c r="C255" t="s">
        <v>702</v>
      </c>
      <c r="D255" t="s">
        <v>722</v>
      </c>
      <c r="E255" t="s">
        <v>723</v>
      </c>
      <c r="F255" t="s">
        <v>736</v>
      </c>
      <c r="G255" t="s">
        <v>737</v>
      </c>
      <c r="H255">
        <v>0</v>
      </c>
      <c r="I255">
        <v>0</v>
      </c>
      <c r="J255">
        <v>0</v>
      </c>
      <c r="K255">
        <v>0</v>
      </c>
      <c r="L255">
        <v>78130516.66</v>
      </c>
      <c r="M255">
        <v>1201334.62</v>
      </c>
      <c r="N255">
        <v>0</v>
      </c>
      <c r="O255">
        <v>79331851.28</v>
      </c>
      <c r="P255">
        <v>0</v>
      </c>
    </row>
    <row r="256" spans="1:16" ht="12.75">
      <c r="A256" t="s">
        <v>134</v>
      </c>
      <c r="B256" t="s">
        <v>681</v>
      </c>
      <c r="C256" t="s">
        <v>702</v>
      </c>
      <c r="D256" t="s">
        <v>722</v>
      </c>
      <c r="E256" t="s">
        <v>723</v>
      </c>
      <c r="F256" t="s">
        <v>738</v>
      </c>
      <c r="G256" t="s">
        <v>739</v>
      </c>
      <c r="H256">
        <v>0</v>
      </c>
      <c r="I256">
        <v>0</v>
      </c>
      <c r="J256">
        <v>0</v>
      </c>
      <c r="K256">
        <v>0</v>
      </c>
      <c r="L256">
        <v>5749646.56</v>
      </c>
      <c r="M256">
        <v>0</v>
      </c>
      <c r="N256">
        <v>216485</v>
      </c>
      <c r="O256">
        <v>5533161.56</v>
      </c>
      <c r="P256">
        <v>0</v>
      </c>
    </row>
    <row r="257" spans="1:16" ht="12.75">
      <c r="A257" t="s">
        <v>134</v>
      </c>
      <c r="B257" t="s">
        <v>681</v>
      </c>
      <c r="C257" t="s">
        <v>702</v>
      </c>
      <c r="D257" t="s">
        <v>722</v>
      </c>
      <c r="E257" t="s">
        <v>723</v>
      </c>
      <c r="F257" t="s">
        <v>740</v>
      </c>
      <c r="G257" t="s">
        <v>741</v>
      </c>
      <c r="H257">
        <v>0</v>
      </c>
      <c r="I257">
        <v>0</v>
      </c>
      <c r="J257">
        <v>0</v>
      </c>
      <c r="K257">
        <v>0</v>
      </c>
      <c r="L257">
        <v>17779586.240000002</v>
      </c>
      <c r="M257">
        <v>149216.41</v>
      </c>
      <c r="N257">
        <v>0</v>
      </c>
      <c r="O257">
        <v>17928802.65</v>
      </c>
      <c r="P257">
        <v>0</v>
      </c>
    </row>
    <row r="258" spans="1:16" ht="12.75">
      <c r="A258" t="s">
        <v>134</v>
      </c>
      <c r="B258" t="s">
        <v>681</v>
      </c>
      <c r="C258" t="s">
        <v>702</v>
      </c>
      <c r="D258" t="s">
        <v>722</v>
      </c>
      <c r="E258" t="s">
        <v>723</v>
      </c>
      <c r="F258" t="s">
        <v>742</v>
      </c>
      <c r="G258" t="s">
        <v>743</v>
      </c>
      <c r="H258">
        <v>0</v>
      </c>
      <c r="I258">
        <v>0</v>
      </c>
      <c r="J258">
        <v>0</v>
      </c>
      <c r="K258">
        <v>0</v>
      </c>
      <c r="L258">
        <v>1024049.27</v>
      </c>
      <c r="M258">
        <v>0</v>
      </c>
      <c r="N258">
        <v>0</v>
      </c>
      <c r="O258">
        <v>1024049.27</v>
      </c>
      <c r="P258">
        <v>0</v>
      </c>
    </row>
    <row r="259" spans="1:16" ht="12.75">
      <c r="A259" t="s">
        <v>134</v>
      </c>
      <c r="B259" t="s">
        <v>681</v>
      </c>
      <c r="C259" t="s">
        <v>702</v>
      </c>
      <c r="D259" t="s">
        <v>722</v>
      </c>
      <c r="E259" t="s">
        <v>723</v>
      </c>
      <c r="F259" t="s">
        <v>744</v>
      </c>
      <c r="G259" t="s">
        <v>745</v>
      </c>
      <c r="H259">
        <v>0</v>
      </c>
      <c r="I259">
        <v>0</v>
      </c>
      <c r="J259">
        <v>0</v>
      </c>
      <c r="K259">
        <v>0</v>
      </c>
      <c r="L259">
        <v>17506940.33</v>
      </c>
      <c r="M259">
        <v>914756.64</v>
      </c>
      <c r="N259">
        <v>0</v>
      </c>
      <c r="O259">
        <v>18421696.97</v>
      </c>
      <c r="P259">
        <v>0</v>
      </c>
    </row>
    <row r="260" spans="1:16" ht="12.75">
      <c r="A260" t="s">
        <v>134</v>
      </c>
      <c r="B260" t="s">
        <v>681</v>
      </c>
      <c r="C260" t="s">
        <v>702</v>
      </c>
      <c r="D260" t="s">
        <v>722</v>
      </c>
      <c r="E260" t="s">
        <v>723</v>
      </c>
      <c r="F260" t="s">
        <v>746</v>
      </c>
      <c r="G260" t="s">
        <v>747</v>
      </c>
      <c r="H260">
        <v>0</v>
      </c>
      <c r="I260">
        <v>0</v>
      </c>
      <c r="J260">
        <v>0</v>
      </c>
      <c r="K260">
        <v>0</v>
      </c>
      <c r="L260">
        <v>48532738.21</v>
      </c>
      <c r="M260">
        <v>0</v>
      </c>
      <c r="N260">
        <v>0</v>
      </c>
      <c r="O260">
        <v>48532738.21</v>
      </c>
      <c r="P260">
        <v>0</v>
      </c>
    </row>
    <row r="261" spans="1:16" ht="12.75">
      <c r="A261" t="s">
        <v>134</v>
      </c>
      <c r="B261" t="s">
        <v>681</v>
      </c>
      <c r="C261" t="s">
        <v>702</v>
      </c>
      <c r="D261" t="s">
        <v>722</v>
      </c>
      <c r="E261" t="s">
        <v>723</v>
      </c>
      <c r="F261" t="s">
        <v>748</v>
      </c>
      <c r="G261" t="s">
        <v>749</v>
      </c>
      <c r="H261">
        <v>0</v>
      </c>
      <c r="I261">
        <v>0</v>
      </c>
      <c r="J261">
        <v>0</v>
      </c>
      <c r="K261">
        <v>0</v>
      </c>
      <c r="L261">
        <v>1195060.41</v>
      </c>
      <c r="M261">
        <v>0</v>
      </c>
      <c r="N261">
        <v>0</v>
      </c>
      <c r="O261">
        <v>1195060.41</v>
      </c>
      <c r="P261">
        <v>0</v>
      </c>
    </row>
    <row r="262" spans="1:16" ht="12.75">
      <c r="A262" t="s">
        <v>134</v>
      </c>
      <c r="B262" t="s">
        <v>681</v>
      </c>
      <c r="C262" t="s">
        <v>702</v>
      </c>
      <c r="D262" t="s">
        <v>750</v>
      </c>
      <c r="E262" t="s">
        <v>751</v>
      </c>
      <c r="F262" t="s">
        <v>752</v>
      </c>
      <c r="G262" t="s">
        <v>753</v>
      </c>
      <c r="H262">
        <v>0</v>
      </c>
      <c r="I262">
        <v>0</v>
      </c>
      <c r="J262">
        <v>0</v>
      </c>
      <c r="K262">
        <v>0</v>
      </c>
      <c r="L262">
        <v>1557646298.11</v>
      </c>
      <c r="M262">
        <v>0</v>
      </c>
      <c r="N262">
        <v>0</v>
      </c>
      <c r="O262">
        <v>1557646298.11</v>
      </c>
      <c r="P262">
        <v>0</v>
      </c>
    </row>
    <row r="263" spans="1:16" ht="12.75">
      <c r="A263" t="s">
        <v>134</v>
      </c>
      <c r="B263" t="s">
        <v>681</v>
      </c>
      <c r="C263" t="s">
        <v>702</v>
      </c>
      <c r="D263" t="s">
        <v>750</v>
      </c>
      <c r="E263" t="s">
        <v>751</v>
      </c>
      <c r="F263" t="s">
        <v>754</v>
      </c>
      <c r="G263" t="s">
        <v>755</v>
      </c>
      <c r="H263">
        <v>0</v>
      </c>
      <c r="I263">
        <v>0</v>
      </c>
      <c r="J263">
        <v>0</v>
      </c>
      <c r="K263">
        <v>0</v>
      </c>
      <c r="L263">
        <v>753397521.07</v>
      </c>
      <c r="M263">
        <v>0</v>
      </c>
      <c r="N263">
        <v>0</v>
      </c>
      <c r="O263">
        <v>753397521.07</v>
      </c>
      <c r="P263">
        <v>0</v>
      </c>
    </row>
    <row r="264" spans="1:16" ht="12.75">
      <c r="A264" t="s">
        <v>134</v>
      </c>
      <c r="B264" t="s">
        <v>681</v>
      </c>
      <c r="C264" t="s">
        <v>702</v>
      </c>
      <c r="D264" t="s">
        <v>750</v>
      </c>
      <c r="E264" t="s">
        <v>751</v>
      </c>
      <c r="F264" t="s">
        <v>756</v>
      </c>
      <c r="G264" t="s">
        <v>757</v>
      </c>
      <c r="H264">
        <v>0</v>
      </c>
      <c r="I264">
        <v>0</v>
      </c>
      <c r="J264">
        <v>0</v>
      </c>
      <c r="K264">
        <v>0</v>
      </c>
      <c r="L264">
        <v>10657812.96</v>
      </c>
      <c r="M264">
        <v>0</v>
      </c>
      <c r="N264">
        <v>0</v>
      </c>
      <c r="O264">
        <v>10657812.96</v>
      </c>
      <c r="P264">
        <v>0</v>
      </c>
    </row>
    <row r="265" spans="1:16" ht="12.75">
      <c r="A265" t="s">
        <v>134</v>
      </c>
      <c r="B265" t="s">
        <v>681</v>
      </c>
      <c r="C265" t="s">
        <v>702</v>
      </c>
      <c r="D265" t="s">
        <v>758</v>
      </c>
      <c r="E265" t="s">
        <v>759</v>
      </c>
      <c r="F265" t="s">
        <v>760</v>
      </c>
      <c r="G265" t="s">
        <v>761</v>
      </c>
      <c r="H265">
        <v>0</v>
      </c>
      <c r="I265">
        <v>0</v>
      </c>
      <c r="J265">
        <v>0</v>
      </c>
      <c r="K265">
        <v>0</v>
      </c>
      <c r="L265">
        <v>569014.22</v>
      </c>
      <c r="M265">
        <v>0</v>
      </c>
      <c r="N265">
        <v>0</v>
      </c>
      <c r="O265">
        <v>569014.22</v>
      </c>
      <c r="P265">
        <v>0</v>
      </c>
    </row>
    <row r="266" spans="1:16" ht="12.75">
      <c r="A266" t="s">
        <v>134</v>
      </c>
      <c r="B266" t="s">
        <v>681</v>
      </c>
      <c r="C266" t="s">
        <v>702</v>
      </c>
      <c r="D266" t="s">
        <v>758</v>
      </c>
      <c r="E266" t="s">
        <v>759</v>
      </c>
      <c r="F266" t="s">
        <v>762</v>
      </c>
      <c r="G266" t="s">
        <v>763</v>
      </c>
      <c r="H266">
        <v>0</v>
      </c>
      <c r="I266">
        <v>0</v>
      </c>
      <c r="J266">
        <v>0</v>
      </c>
      <c r="K266">
        <v>0</v>
      </c>
      <c r="L266">
        <v>4379106.98</v>
      </c>
      <c r="M266">
        <v>32595.72</v>
      </c>
      <c r="N266">
        <v>0</v>
      </c>
      <c r="O266">
        <v>4411702.7</v>
      </c>
      <c r="P266">
        <v>0</v>
      </c>
    </row>
    <row r="267" spans="1:16" ht="12.75">
      <c r="A267" t="s">
        <v>134</v>
      </c>
      <c r="B267" t="s">
        <v>681</v>
      </c>
      <c r="C267" t="s">
        <v>702</v>
      </c>
      <c r="D267" t="s">
        <v>758</v>
      </c>
      <c r="E267" t="s">
        <v>764</v>
      </c>
      <c r="F267" t="s">
        <v>764</v>
      </c>
      <c r="G267" t="s">
        <v>765</v>
      </c>
      <c r="H267">
        <v>0</v>
      </c>
      <c r="I267">
        <v>0</v>
      </c>
      <c r="J267">
        <v>0</v>
      </c>
      <c r="K267">
        <v>0</v>
      </c>
      <c r="L267">
        <v>444402</v>
      </c>
      <c r="M267">
        <v>0</v>
      </c>
      <c r="N267">
        <v>0</v>
      </c>
      <c r="O267">
        <v>444402</v>
      </c>
      <c r="P267">
        <v>0</v>
      </c>
    </row>
    <row r="268" spans="1:16" ht="12.75">
      <c r="A268" t="s">
        <v>134</v>
      </c>
      <c r="B268" t="s">
        <v>681</v>
      </c>
      <c r="C268" t="s">
        <v>702</v>
      </c>
      <c r="D268" t="s">
        <v>766</v>
      </c>
      <c r="E268" t="s">
        <v>767</v>
      </c>
      <c r="F268" t="s">
        <v>767</v>
      </c>
      <c r="G268" t="s">
        <v>768</v>
      </c>
      <c r="H268">
        <v>0</v>
      </c>
      <c r="I268">
        <v>9781.55</v>
      </c>
      <c r="J268">
        <v>0</v>
      </c>
      <c r="K268">
        <v>9781.55</v>
      </c>
      <c r="L268">
        <v>9195031.81</v>
      </c>
      <c r="M268">
        <v>274275.37</v>
      </c>
      <c r="N268">
        <v>0</v>
      </c>
      <c r="O268">
        <v>9469307.18</v>
      </c>
      <c r="P268">
        <v>0</v>
      </c>
    </row>
    <row r="269" spans="1:16" ht="12.75">
      <c r="A269" t="s">
        <v>134</v>
      </c>
      <c r="B269" t="s">
        <v>681</v>
      </c>
      <c r="C269" t="s">
        <v>702</v>
      </c>
      <c r="D269" t="s">
        <v>766</v>
      </c>
      <c r="E269" t="s">
        <v>769</v>
      </c>
      <c r="F269" t="s">
        <v>769</v>
      </c>
      <c r="G269" t="s">
        <v>770</v>
      </c>
      <c r="H269">
        <v>0</v>
      </c>
      <c r="I269">
        <v>21397.43</v>
      </c>
      <c r="J269">
        <v>0</v>
      </c>
      <c r="K269">
        <v>21397.43</v>
      </c>
      <c r="L269">
        <v>18388473.15</v>
      </c>
      <c r="M269">
        <v>1327615.25</v>
      </c>
      <c r="N269">
        <v>0</v>
      </c>
      <c r="O269">
        <v>19716088.4</v>
      </c>
      <c r="P269">
        <v>0</v>
      </c>
    </row>
    <row r="270" spans="1:16" ht="12.75">
      <c r="A270" t="s">
        <v>134</v>
      </c>
      <c r="B270" t="s">
        <v>681</v>
      </c>
      <c r="C270" t="s">
        <v>702</v>
      </c>
      <c r="D270" t="s">
        <v>771</v>
      </c>
      <c r="E270" t="s">
        <v>772</v>
      </c>
      <c r="F270" t="s">
        <v>773</v>
      </c>
      <c r="G270" t="s">
        <v>774</v>
      </c>
      <c r="H270">
        <v>0</v>
      </c>
      <c r="I270">
        <v>10551.2</v>
      </c>
      <c r="J270">
        <v>0</v>
      </c>
      <c r="K270">
        <v>10551.2</v>
      </c>
      <c r="L270">
        <v>491876064.26</v>
      </c>
      <c r="M270">
        <v>1365472.42</v>
      </c>
      <c r="N270">
        <v>0</v>
      </c>
      <c r="O270">
        <v>493241536.68</v>
      </c>
      <c r="P270">
        <v>0</v>
      </c>
    </row>
    <row r="271" spans="1:16" ht="12.75">
      <c r="A271" t="s">
        <v>134</v>
      </c>
      <c r="B271" t="s">
        <v>681</v>
      </c>
      <c r="C271" t="s">
        <v>702</v>
      </c>
      <c r="D271" t="s">
        <v>771</v>
      </c>
      <c r="E271" t="s">
        <v>772</v>
      </c>
      <c r="F271" t="s">
        <v>775</v>
      </c>
      <c r="G271" t="s">
        <v>776</v>
      </c>
      <c r="H271">
        <v>0</v>
      </c>
      <c r="I271">
        <v>0</v>
      </c>
      <c r="J271">
        <v>0</v>
      </c>
      <c r="K271">
        <v>0</v>
      </c>
      <c r="L271">
        <v>218359.89</v>
      </c>
      <c r="M271">
        <v>25560.04</v>
      </c>
      <c r="N271">
        <v>0</v>
      </c>
      <c r="O271">
        <v>243919.93</v>
      </c>
      <c r="P271">
        <v>0</v>
      </c>
    </row>
    <row r="272" spans="1:16" ht="12.75">
      <c r="A272" t="s">
        <v>134</v>
      </c>
      <c r="B272" t="s">
        <v>681</v>
      </c>
      <c r="C272" t="s">
        <v>702</v>
      </c>
      <c r="D272" t="s">
        <v>771</v>
      </c>
      <c r="E272" t="s">
        <v>777</v>
      </c>
      <c r="F272" t="s">
        <v>778</v>
      </c>
      <c r="G272" t="s">
        <v>779</v>
      </c>
      <c r="H272">
        <v>0</v>
      </c>
      <c r="I272">
        <v>0</v>
      </c>
      <c r="J272">
        <v>0</v>
      </c>
      <c r="K272">
        <v>0</v>
      </c>
      <c r="L272">
        <v>14091876.129999999</v>
      </c>
      <c r="M272">
        <v>258998.86</v>
      </c>
      <c r="N272">
        <v>0</v>
      </c>
      <c r="O272">
        <v>14350874.99</v>
      </c>
      <c r="P272">
        <v>0</v>
      </c>
    </row>
    <row r="273" spans="1:16" ht="12.75">
      <c r="A273" t="s">
        <v>134</v>
      </c>
      <c r="B273" t="s">
        <v>681</v>
      </c>
      <c r="C273" t="s">
        <v>702</v>
      </c>
      <c r="D273" t="s">
        <v>771</v>
      </c>
      <c r="E273" t="s">
        <v>777</v>
      </c>
      <c r="F273" t="s">
        <v>780</v>
      </c>
      <c r="G273" t="s">
        <v>781</v>
      </c>
      <c r="H273">
        <v>0</v>
      </c>
      <c r="I273">
        <v>17701.25</v>
      </c>
      <c r="J273">
        <v>0</v>
      </c>
      <c r="K273">
        <v>17701.25</v>
      </c>
      <c r="L273">
        <v>4660708.54</v>
      </c>
      <c r="M273">
        <v>172092.56</v>
      </c>
      <c r="N273">
        <v>0</v>
      </c>
      <c r="O273">
        <v>4832801.1</v>
      </c>
      <c r="P273">
        <v>0</v>
      </c>
    </row>
    <row r="274" spans="1:16" ht="12.75">
      <c r="A274" t="s">
        <v>134</v>
      </c>
      <c r="B274" t="s">
        <v>681</v>
      </c>
      <c r="C274" t="s">
        <v>702</v>
      </c>
      <c r="D274" t="s">
        <v>771</v>
      </c>
      <c r="E274" t="s">
        <v>777</v>
      </c>
      <c r="F274" t="s">
        <v>782</v>
      </c>
      <c r="G274" t="s">
        <v>783</v>
      </c>
      <c r="H274">
        <v>0</v>
      </c>
      <c r="I274">
        <v>4863.31</v>
      </c>
      <c r="J274">
        <v>0</v>
      </c>
      <c r="K274">
        <v>4863.31</v>
      </c>
      <c r="L274">
        <v>8275049.64</v>
      </c>
      <c r="M274">
        <v>165431.18</v>
      </c>
      <c r="N274">
        <v>0</v>
      </c>
      <c r="O274">
        <v>8440480.82</v>
      </c>
      <c r="P274">
        <v>0</v>
      </c>
    </row>
    <row r="275" spans="1:16" ht="12.75">
      <c r="A275" t="s">
        <v>134</v>
      </c>
      <c r="B275" t="s">
        <v>681</v>
      </c>
      <c r="C275" t="s">
        <v>702</v>
      </c>
      <c r="D275" t="s">
        <v>784</v>
      </c>
      <c r="E275" t="s">
        <v>785</v>
      </c>
      <c r="F275" t="s">
        <v>785</v>
      </c>
      <c r="G275" t="s">
        <v>786</v>
      </c>
      <c r="H275">
        <v>0</v>
      </c>
      <c r="I275">
        <v>37416.28</v>
      </c>
      <c r="J275">
        <v>0</v>
      </c>
      <c r="K275">
        <v>37416.28</v>
      </c>
      <c r="L275">
        <v>32499016.53</v>
      </c>
      <c r="M275">
        <v>1025234.72</v>
      </c>
      <c r="N275">
        <v>0</v>
      </c>
      <c r="O275">
        <v>33524251.25</v>
      </c>
      <c r="P275">
        <v>0</v>
      </c>
    </row>
    <row r="276" spans="1:16" ht="12.75">
      <c r="A276" t="s">
        <v>134</v>
      </c>
      <c r="B276" t="s">
        <v>681</v>
      </c>
      <c r="C276" t="s">
        <v>702</v>
      </c>
      <c r="D276" t="s">
        <v>787</v>
      </c>
      <c r="E276" t="s">
        <v>788</v>
      </c>
      <c r="F276" t="s">
        <v>788</v>
      </c>
      <c r="G276" t="s">
        <v>789</v>
      </c>
      <c r="H276">
        <v>0</v>
      </c>
      <c r="I276">
        <v>4790.44</v>
      </c>
      <c r="J276">
        <v>0</v>
      </c>
      <c r="K276">
        <v>4790.44</v>
      </c>
      <c r="L276">
        <v>17269719.32</v>
      </c>
      <c r="M276">
        <v>319112.54</v>
      </c>
      <c r="N276">
        <v>0</v>
      </c>
      <c r="O276">
        <v>17588831.86</v>
      </c>
      <c r="P276">
        <v>0</v>
      </c>
    </row>
    <row r="277" spans="1:16" ht="12.75">
      <c r="A277" t="s">
        <v>134</v>
      </c>
      <c r="B277" t="s">
        <v>681</v>
      </c>
      <c r="C277" t="s">
        <v>702</v>
      </c>
      <c r="D277" t="s">
        <v>790</v>
      </c>
      <c r="E277" t="s">
        <v>791</v>
      </c>
      <c r="F277" t="s">
        <v>791</v>
      </c>
      <c r="G277" t="s">
        <v>792</v>
      </c>
      <c r="H277">
        <v>0</v>
      </c>
      <c r="I277">
        <v>0</v>
      </c>
      <c r="J277">
        <v>0</v>
      </c>
      <c r="K277">
        <v>0</v>
      </c>
      <c r="L277">
        <v>3444890.23</v>
      </c>
      <c r="M277">
        <v>910971.1</v>
      </c>
      <c r="N277">
        <v>425829.87</v>
      </c>
      <c r="O277">
        <v>3930031.46</v>
      </c>
      <c r="P277">
        <v>0</v>
      </c>
    </row>
    <row r="278" spans="1:16" ht="12.75">
      <c r="A278" t="s">
        <v>134</v>
      </c>
      <c r="B278" t="s">
        <v>681</v>
      </c>
      <c r="C278" t="s">
        <v>702</v>
      </c>
      <c r="D278" t="s">
        <v>790</v>
      </c>
      <c r="E278" t="s">
        <v>793</v>
      </c>
      <c r="F278" t="s">
        <v>793</v>
      </c>
      <c r="G278" t="s">
        <v>794</v>
      </c>
      <c r="H278">
        <v>0</v>
      </c>
      <c r="I278">
        <v>165.56</v>
      </c>
      <c r="J278">
        <v>0</v>
      </c>
      <c r="K278">
        <v>165.56</v>
      </c>
      <c r="L278">
        <v>17141265.69</v>
      </c>
      <c r="M278">
        <v>309196.94</v>
      </c>
      <c r="N278">
        <v>1762755.53</v>
      </c>
      <c r="O278">
        <v>15687707.1</v>
      </c>
      <c r="P278">
        <v>0</v>
      </c>
    </row>
    <row r="279" spans="1:16" ht="12.75">
      <c r="A279" t="s">
        <v>134</v>
      </c>
      <c r="B279" t="s">
        <v>681</v>
      </c>
      <c r="C279" t="s">
        <v>702</v>
      </c>
      <c r="D279" t="s">
        <v>790</v>
      </c>
      <c r="E279" t="s">
        <v>795</v>
      </c>
      <c r="F279" t="s">
        <v>795</v>
      </c>
      <c r="G279" t="s">
        <v>796</v>
      </c>
      <c r="H279">
        <v>0</v>
      </c>
      <c r="I279">
        <v>0</v>
      </c>
      <c r="J279">
        <v>0</v>
      </c>
      <c r="K279">
        <v>0</v>
      </c>
      <c r="L279">
        <v>7387.88</v>
      </c>
      <c r="M279">
        <v>2150</v>
      </c>
      <c r="N279">
        <v>0</v>
      </c>
      <c r="O279">
        <v>9537.88</v>
      </c>
      <c r="P279">
        <v>0</v>
      </c>
    </row>
    <row r="280" spans="1:16" ht="12.75">
      <c r="A280" t="s">
        <v>134</v>
      </c>
      <c r="B280" t="s">
        <v>681</v>
      </c>
      <c r="C280" t="s">
        <v>702</v>
      </c>
      <c r="D280" t="s">
        <v>797</v>
      </c>
      <c r="E280" t="s">
        <v>798</v>
      </c>
      <c r="F280" t="s">
        <v>799</v>
      </c>
      <c r="G280" t="s">
        <v>800</v>
      </c>
      <c r="H280">
        <v>0</v>
      </c>
      <c r="I280">
        <v>0</v>
      </c>
      <c r="J280">
        <v>0</v>
      </c>
      <c r="K280">
        <v>0</v>
      </c>
      <c r="L280">
        <v>19647922.189999998</v>
      </c>
      <c r="M280">
        <v>18060.59</v>
      </c>
      <c r="N280">
        <v>0</v>
      </c>
      <c r="O280">
        <v>19665982.78</v>
      </c>
      <c r="P280">
        <v>0</v>
      </c>
    </row>
    <row r="281" spans="1:16" ht="12.75">
      <c r="A281" t="s">
        <v>134</v>
      </c>
      <c r="B281" t="s">
        <v>681</v>
      </c>
      <c r="C281" t="s">
        <v>702</v>
      </c>
      <c r="D281" t="s">
        <v>797</v>
      </c>
      <c r="E281" t="s">
        <v>798</v>
      </c>
      <c r="F281" t="s">
        <v>801</v>
      </c>
      <c r="G281" t="s">
        <v>802</v>
      </c>
      <c r="H281">
        <v>0</v>
      </c>
      <c r="I281">
        <v>118433.1</v>
      </c>
      <c r="J281">
        <v>0</v>
      </c>
      <c r="K281">
        <v>118433.1</v>
      </c>
      <c r="L281">
        <v>31990073.95</v>
      </c>
      <c r="M281">
        <v>875874.89</v>
      </c>
      <c r="N281">
        <v>0</v>
      </c>
      <c r="O281">
        <v>32865948.84</v>
      </c>
      <c r="P281">
        <v>0</v>
      </c>
    </row>
    <row r="282" spans="1:16" ht="12.75">
      <c r="A282" t="s">
        <v>134</v>
      </c>
      <c r="B282" t="s">
        <v>681</v>
      </c>
      <c r="C282" t="s">
        <v>702</v>
      </c>
      <c r="D282" t="s">
        <v>797</v>
      </c>
      <c r="E282" t="s">
        <v>798</v>
      </c>
      <c r="F282" t="s">
        <v>803</v>
      </c>
      <c r="G282" t="s">
        <v>804</v>
      </c>
      <c r="H282">
        <v>0</v>
      </c>
      <c r="I282">
        <v>502115.93</v>
      </c>
      <c r="J282">
        <v>0</v>
      </c>
      <c r="K282">
        <v>502115.93</v>
      </c>
      <c r="L282">
        <v>0</v>
      </c>
      <c r="M282">
        <v>0</v>
      </c>
      <c r="N282">
        <v>0</v>
      </c>
      <c r="O282">
        <v>0</v>
      </c>
      <c r="P282">
        <v>0</v>
      </c>
    </row>
    <row r="283" spans="1:16" ht="12.75">
      <c r="A283" t="s">
        <v>134</v>
      </c>
      <c r="B283" t="s">
        <v>681</v>
      </c>
      <c r="C283" t="s">
        <v>702</v>
      </c>
      <c r="D283" t="s">
        <v>797</v>
      </c>
      <c r="E283" t="s">
        <v>798</v>
      </c>
      <c r="F283" t="s">
        <v>805</v>
      </c>
      <c r="G283" t="s">
        <v>806</v>
      </c>
      <c r="H283">
        <v>0</v>
      </c>
      <c r="I283">
        <v>0</v>
      </c>
      <c r="J283">
        <v>0</v>
      </c>
      <c r="K283">
        <v>0</v>
      </c>
      <c r="L283">
        <v>20689.06</v>
      </c>
      <c r="M283">
        <v>862805.44</v>
      </c>
      <c r="N283">
        <v>0</v>
      </c>
      <c r="O283">
        <v>883494.5</v>
      </c>
      <c r="P283">
        <v>0</v>
      </c>
    </row>
    <row r="284" spans="1:16" ht="12.75">
      <c r="A284" t="s">
        <v>134</v>
      </c>
      <c r="B284" t="s">
        <v>681</v>
      </c>
      <c r="C284" t="s">
        <v>807</v>
      </c>
      <c r="D284" t="s">
        <v>808</v>
      </c>
      <c r="E284" t="s">
        <v>809</v>
      </c>
      <c r="F284" t="s">
        <v>809</v>
      </c>
      <c r="G284" t="s">
        <v>810</v>
      </c>
      <c r="H284">
        <v>0</v>
      </c>
      <c r="I284">
        <v>0</v>
      </c>
      <c r="J284">
        <v>0</v>
      </c>
      <c r="K284">
        <v>0</v>
      </c>
      <c r="L284">
        <v>265807.81</v>
      </c>
      <c r="M284">
        <v>0</v>
      </c>
      <c r="N284">
        <v>0</v>
      </c>
      <c r="O284">
        <v>265807.81</v>
      </c>
      <c r="P284">
        <v>0</v>
      </c>
    </row>
    <row r="285" spans="1:16" ht="12.75">
      <c r="A285" t="s">
        <v>134</v>
      </c>
      <c r="B285" t="s">
        <v>681</v>
      </c>
      <c r="C285" t="s">
        <v>807</v>
      </c>
      <c r="D285" t="s">
        <v>811</v>
      </c>
      <c r="E285" t="s">
        <v>812</v>
      </c>
      <c r="F285" t="s">
        <v>812</v>
      </c>
      <c r="G285" t="s">
        <v>813</v>
      </c>
      <c r="H285">
        <v>0</v>
      </c>
      <c r="I285">
        <v>0</v>
      </c>
      <c r="J285">
        <v>0</v>
      </c>
      <c r="K285">
        <v>0</v>
      </c>
      <c r="L285">
        <v>520056.78</v>
      </c>
      <c r="M285">
        <v>50982.14</v>
      </c>
      <c r="N285">
        <v>0</v>
      </c>
      <c r="O285">
        <v>571038.92</v>
      </c>
      <c r="P285">
        <v>0</v>
      </c>
    </row>
    <row r="286" spans="1:16" ht="12.75">
      <c r="A286" t="s">
        <v>134</v>
      </c>
      <c r="B286" t="s">
        <v>681</v>
      </c>
      <c r="C286" t="s">
        <v>814</v>
      </c>
      <c r="D286" t="s">
        <v>815</v>
      </c>
      <c r="E286" t="s">
        <v>816</v>
      </c>
      <c r="F286" t="s">
        <v>816</v>
      </c>
      <c r="G286" t="s">
        <v>817</v>
      </c>
      <c r="H286">
        <v>0</v>
      </c>
      <c r="I286">
        <v>0</v>
      </c>
      <c r="J286">
        <v>0</v>
      </c>
      <c r="K286">
        <v>0</v>
      </c>
      <c r="L286">
        <v>356756.85</v>
      </c>
      <c r="M286">
        <v>0</v>
      </c>
      <c r="N286">
        <v>0</v>
      </c>
      <c r="O286">
        <v>356756.85</v>
      </c>
      <c r="P286">
        <v>0</v>
      </c>
    </row>
    <row r="287" spans="1:16" ht="12.75">
      <c r="A287" t="s">
        <v>134</v>
      </c>
      <c r="B287" t="s">
        <v>681</v>
      </c>
      <c r="C287" t="s">
        <v>814</v>
      </c>
      <c r="D287" t="s">
        <v>815</v>
      </c>
      <c r="E287" t="s">
        <v>818</v>
      </c>
      <c r="F287" t="s">
        <v>818</v>
      </c>
      <c r="G287" t="s">
        <v>819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ht="12.75">
      <c r="A288" t="s">
        <v>134</v>
      </c>
      <c r="B288" t="s">
        <v>681</v>
      </c>
      <c r="C288" t="s">
        <v>814</v>
      </c>
      <c r="D288" t="s">
        <v>820</v>
      </c>
      <c r="E288" t="s">
        <v>821</v>
      </c>
      <c r="F288" t="s">
        <v>821</v>
      </c>
      <c r="G288" t="s">
        <v>822</v>
      </c>
      <c r="H288">
        <v>0</v>
      </c>
      <c r="I288">
        <v>30019.58</v>
      </c>
      <c r="J288">
        <v>0</v>
      </c>
      <c r="K288">
        <v>30019.58</v>
      </c>
      <c r="L288">
        <v>0</v>
      </c>
      <c r="M288">
        <v>460281.66</v>
      </c>
      <c r="N288">
        <v>460281.66</v>
      </c>
      <c r="O288">
        <v>0</v>
      </c>
      <c r="P288">
        <v>0</v>
      </c>
    </row>
    <row r="289" spans="1:16" ht="12.75">
      <c r="A289" t="s">
        <v>134</v>
      </c>
      <c r="B289" t="s">
        <v>681</v>
      </c>
      <c r="C289" t="s">
        <v>814</v>
      </c>
      <c r="D289" t="s">
        <v>820</v>
      </c>
      <c r="E289" t="s">
        <v>823</v>
      </c>
      <c r="F289" t="s">
        <v>823</v>
      </c>
      <c r="G289" t="s">
        <v>824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ht="12.75">
      <c r="A290" t="s">
        <v>134</v>
      </c>
      <c r="B290" t="s">
        <v>681</v>
      </c>
      <c r="C290" t="s">
        <v>814</v>
      </c>
      <c r="D290" t="s">
        <v>825</v>
      </c>
      <c r="E290" t="s">
        <v>826</v>
      </c>
      <c r="F290" t="s">
        <v>826</v>
      </c>
      <c r="G290" t="s">
        <v>827</v>
      </c>
      <c r="H290">
        <v>0</v>
      </c>
      <c r="I290">
        <v>2348313.08</v>
      </c>
      <c r="J290">
        <v>0</v>
      </c>
      <c r="K290">
        <v>2348313.08</v>
      </c>
      <c r="L290">
        <v>104437493.99</v>
      </c>
      <c r="M290">
        <v>15195072.120000001</v>
      </c>
      <c r="N290">
        <v>302.96</v>
      </c>
      <c r="O290">
        <v>119632263.15</v>
      </c>
      <c r="P290">
        <v>0</v>
      </c>
    </row>
    <row r="291" spans="1:16" ht="12.75">
      <c r="A291" t="s">
        <v>134</v>
      </c>
      <c r="B291" t="s">
        <v>681</v>
      </c>
      <c r="C291" t="s">
        <v>814</v>
      </c>
      <c r="D291" t="s">
        <v>828</v>
      </c>
      <c r="E291" t="s">
        <v>829</v>
      </c>
      <c r="F291" t="s">
        <v>830</v>
      </c>
      <c r="G291" t="s">
        <v>831</v>
      </c>
      <c r="H291">
        <v>0</v>
      </c>
      <c r="I291">
        <v>0</v>
      </c>
      <c r="J291">
        <v>0</v>
      </c>
      <c r="K291">
        <v>0</v>
      </c>
      <c r="L291">
        <v>8054584.44</v>
      </c>
      <c r="M291">
        <v>0</v>
      </c>
      <c r="N291">
        <v>0</v>
      </c>
      <c r="O291">
        <v>8054584.44</v>
      </c>
      <c r="P291">
        <v>0</v>
      </c>
    </row>
    <row r="292" spans="1:16" ht="12.75">
      <c r="A292" t="s">
        <v>134</v>
      </c>
      <c r="B292" t="s">
        <v>681</v>
      </c>
      <c r="C292" t="s">
        <v>814</v>
      </c>
      <c r="D292" t="s">
        <v>828</v>
      </c>
      <c r="E292" t="s">
        <v>829</v>
      </c>
      <c r="F292" t="s">
        <v>832</v>
      </c>
      <c r="G292" t="s">
        <v>833</v>
      </c>
      <c r="H292">
        <v>0</v>
      </c>
      <c r="I292">
        <v>0</v>
      </c>
      <c r="J292">
        <v>0</v>
      </c>
      <c r="K292">
        <v>0</v>
      </c>
      <c r="L292">
        <v>145937.99</v>
      </c>
      <c r="M292">
        <v>0</v>
      </c>
      <c r="N292">
        <v>0</v>
      </c>
      <c r="O292">
        <v>145937.99</v>
      </c>
      <c r="P292">
        <v>0</v>
      </c>
    </row>
    <row r="293" spans="1:16" ht="12.75">
      <c r="A293" t="s">
        <v>134</v>
      </c>
      <c r="B293" t="s">
        <v>681</v>
      </c>
      <c r="C293" t="s">
        <v>814</v>
      </c>
      <c r="D293" t="s">
        <v>834</v>
      </c>
      <c r="E293" t="s">
        <v>835</v>
      </c>
      <c r="F293" t="s">
        <v>835</v>
      </c>
      <c r="G293" t="s">
        <v>836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</row>
    <row r="294" spans="1:16" ht="12.75">
      <c r="A294" t="s">
        <v>134</v>
      </c>
      <c r="B294" t="s">
        <v>681</v>
      </c>
      <c r="C294" t="s">
        <v>814</v>
      </c>
      <c r="D294" t="s">
        <v>837</v>
      </c>
      <c r="E294" t="s">
        <v>838</v>
      </c>
      <c r="F294" t="s">
        <v>838</v>
      </c>
      <c r="G294" t="s">
        <v>839</v>
      </c>
      <c r="H294">
        <v>0</v>
      </c>
      <c r="I294">
        <v>0</v>
      </c>
      <c r="J294">
        <v>0</v>
      </c>
      <c r="K294">
        <v>0</v>
      </c>
      <c r="L294">
        <v>619808.31</v>
      </c>
      <c r="M294">
        <v>0</v>
      </c>
      <c r="N294">
        <v>0</v>
      </c>
      <c r="O294">
        <v>619808.31</v>
      </c>
      <c r="P294">
        <v>0</v>
      </c>
    </row>
    <row r="295" spans="1:16" ht="12.75">
      <c r="A295" t="s">
        <v>134</v>
      </c>
      <c r="B295" t="s">
        <v>681</v>
      </c>
      <c r="C295" t="s">
        <v>814</v>
      </c>
      <c r="D295" t="s">
        <v>837</v>
      </c>
      <c r="E295" t="s">
        <v>840</v>
      </c>
      <c r="F295" t="s">
        <v>840</v>
      </c>
      <c r="G295" t="s">
        <v>841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</row>
    <row r="296" spans="1:16" ht="12.75">
      <c r="A296" t="s">
        <v>134</v>
      </c>
      <c r="B296" t="s">
        <v>681</v>
      </c>
      <c r="C296" t="s">
        <v>842</v>
      </c>
      <c r="D296" t="s">
        <v>843</v>
      </c>
      <c r="E296" t="s">
        <v>844</v>
      </c>
      <c r="F296" t="s">
        <v>845</v>
      </c>
      <c r="G296" t="s">
        <v>846</v>
      </c>
      <c r="H296">
        <v>0</v>
      </c>
      <c r="I296">
        <v>0</v>
      </c>
      <c r="J296">
        <v>0</v>
      </c>
      <c r="K296">
        <v>0</v>
      </c>
      <c r="L296">
        <v>1934200.29</v>
      </c>
      <c r="M296">
        <v>0</v>
      </c>
      <c r="N296">
        <v>0</v>
      </c>
      <c r="O296">
        <v>1934200.29</v>
      </c>
      <c r="P296">
        <v>0</v>
      </c>
    </row>
    <row r="297" spans="1:16" ht="12.75">
      <c r="A297" t="s">
        <v>134</v>
      </c>
      <c r="B297" t="s">
        <v>681</v>
      </c>
      <c r="C297" t="s">
        <v>842</v>
      </c>
      <c r="D297" t="s">
        <v>843</v>
      </c>
      <c r="E297" t="s">
        <v>844</v>
      </c>
      <c r="F297" t="s">
        <v>847</v>
      </c>
      <c r="G297" t="s">
        <v>848</v>
      </c>
      <c r="H297">
        <v>0</v>
      </c>
      <c r="I297">
        <v>0</v>
      </c>
      <c r="J297">
        <v>0</v>
      </c>
      <c r="K297">
        <v>0</v>
      </c>
      <c r="L297">
        <v>4436776.42</v>
      </c>
      <c r="M297">
        <v>0</v>
      </c>
      <c r="N297">
        <v>0</v>
      </c>
      <c r="O297">
        <v>4436776.42</v>
      </c>
      <c r="P297">
        <v>0</v>
      </c>
    </row>
    <row r="298" spans="1:16" ht="12.75">
      <c r="A298" t="s">
        <v>134</v>
      </c>
      <c r="B298" t="s">
        <v>681</v>
      </c>
      <c r="C298" t="s">
        <v>842</v>
      </c>
      <c r="D298" t="s">
        <v>843</v>
      </c>
      <c r="E298" t="s">
        <v>849</v>
      </c>
      <c r="F298" t="s">
        <v>849</v>
      </c>
      <c r="G298" t="s">
        <v>850</v>
      </c>
      <c r="H298">
        <v>0</v>
      </c>
      <c r="I298">
        <v>0</v>
      </c>
      <c r="J298">
        <v>0</v>
      </c>
      <c r="K298">
        <v>0</v>
      </c>
      <c r="L298">
        <v>42762130.84</v>
      </c>
      <c r="M298">
        <v>0</v>
      </c>
      <c r="N298">
        <v>0</v>
      </c>
      <c r="O298">
        <v>42762130.84</v>
      </c>
      <c r="P298">
        <v>0</v>
      </c>
    </row>
    <row r="299" spans="1:16" ht="12.75">
      <c r="A299" t="s">
        <v>134</v>
      </c>
      <c r="B299" t="s">
        <v>681</v>
      </c>
      <c r="C299" t="s">
        <v>842</v>
      </c>
      <c r="D299" t="s">
        <v>843</v>
      </c>
      <c r="E299" t="s">
        <v>851</v>
      </c>
      <c r="F299" t="s">
        <v>851</v>
      </c>
      <c r="G299" t="s">
        <v>852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</row>
    <row r="300" spans="1:16" ht="12.75">
      <c r="A300" t="s">
        <v>134</v>
      </c>
      <c r="B300" t="s">
        <v>681</v>
      </c>
      <c r="C300" t="s">
        <v>842</v>
      </c>
      <c r="D300" t="s">
        <v>843</v>
      </c>
      <c r="E300" t="s">
        <v>853</v>
      </c>
      <c r="F300" t="s">
        <v>853</v>
      </c>
      <c r="G300" t="s">
        <v>854</v>
      </c>
      <c r="H300">
        <v>0</v>
      </c>
      <c r="I300">
        <v>0</v>
      </c>
      <c r="J300">
        <v>0</v>
      </c>
      <c r="K300">
        <v>0</v>
      </c>
      <c r="L300">
        <v>81995122.03</v>
      </c>
      <c r="M300">
        <v>449656</v>
      </c>
      <c r="N300">
        <v>984555</v>
      </c>
      <c r="O300">
        <v>81460223.03</v>
      </c>
      <c r="P300">
        <v>0</v>
      </c>
    </row>
    <row r="301" spans="1:16" ht="12.75">
      <c r="A301" t="s">
        <v>134</v>
      </c>
      <c r="B301" t="s">
        <v>681</v>
      </c>
      <c r="C301" t="s">
        <v>855</v>
      </c>
      <c r="D301" t="s">
        <v>856</v>
      </c>
      <c r="E301" t="s">
        <v>857</v>
      </c>
      <c r="F301" t="s">
        <v>857</v>
      </c>
      <c r="G301" t="s">
        <v>858</v>
      </c>
      <c r="H301">
        <v>0</v>
      </c>
      <c r="I301">
        <v>0</v>
      </c>
      <c r="J301">
        <v>0</v>
      </c>
      <c r="K301">
        <v>0</v>
      </c>
      <c r="L301">
        <v>222.37</v>
      </c>
      <c r="M301">
        <v>0</v>
      </c>
      <c r="N301">
        <v>0</v>
      </c>
      <c r="O301">
        <v>222.37</v>
      </c>
      <c r="P301">
        <v>0</v>
      </c>
    </row>
    <row r="302" spans="1:16" ht="12.75">
      <c r="A302" t="s">
        <v>134</v>
      </c>
      <c r="B302" t="s">
        <v>681</v>
      </c>
      <c r="C302" t="s">
        <v>855</v>
      </c>
      <c r="D302" t="s">
        <v>859</v>
      </c>
      <c r="E302" t="s">
        <v>860</v>
      </c>
      <c r="F302" t="s">
        <v>861</v>
      </c>
      <c r="G302" t="s">
        <v>862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</row>
    <row r="303" spans="1:16" ht="12.75">
      <c r="A303" t="s">
        <v>134</v>
      </c>
      <c r="B303" t="s">
        <v>681</v>
      </c>
      <c r="C303" t="s">
        <v>855</v>
      </c>
      <c r="D303" t="s">
        <v>859</v>
      </c>
      <c r="E303" t="s">
        <v>860</v>
      </c>
      <c r="F303" t="s">
        <v>863</v>
      </c>
      <c r="G303" t="s">
        <v>864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</row>
    <row r="304" spans="1:16" ht="12.75">
      <c r="A304" t="s">
        <v>134</v>
      </c>
      <c r="B304" t="s">
        <v>681</v>
      </c>
      <c r="C304" t="s">
        <v>855</v>
      </c>
      <c r="D304" t="s">
        <v>859</v>
      </c>
      <c r="E304" t="s">
        <v>860</v>
      </c>
      <c r="F304" t="s">
        <v>865</v>
      </c>
      <c r="G304" t="s">
        <v>866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</row>
    <row r="305" spans="1:16" ht="12.75">
      <c r="A305" t="s">
        <v>134</v>
      </c>
      <c r="B305" t="s">
        <v>681</v>
      </c>
      <c r="C305" t="s">
        <v>855</v>
      </c>
      <c r="D305" t="s">
        <v>859</v>
      </c>
      <c r="E305" t="s">
        <v>860</v>
      </c>
      <c r="F305" t="s">
        <v>867</v>
      </c>
      <c r="G305" t="s">
        <v>868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ht="12.75">
      <c r="A306" t="s">
        <v>134</v>
      </c>
      <c r="B306" t="s">
        <v>681</v>
      </c>
      <c r="C306" t="s">
        <v>855</v>
      </c>
      <c r="D306" t="s">
        <v>859</v>
      </c>
      <c r="E306" t="s">
        <v>860</v>
      </c>
      <c r="F306" t="s">
        <v>869</v>
      </c>
      <c r="G306" t="s">
        <v>870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ht="12.75">
      <c r="A307" t="s">
        <v>134</v>
      </c>
      <c r="B307" t="s">
        <v>681</v>
      </c>
      <c r="C307" t="s">
        <v>855</v>
      </c>
      <c r="D307" t="s">
        <v>859</v>
      </c>
      <c r="E307" t="s">
        <v>860</v>
      </c>
      <c r="F307" t="s">
        <v>871</v>
      </c>
      <c r="G307" t="s">
        <v>872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</row>
    <row r="308" spans="1:16" ht="12.75">
      <c r="A308" t="s">
        <v>134</v>
      </c>
      <c r="B308" t="s">
        <v>681</v>
      </c>
      <c r="C308" t="s">
        <v>855</v>
      </c>
      <c r="D308" t="s">
        <v>859</v>
      </c>
      <c r="E308" t="s">
        <v>873</v>
      </c>
      <c r="F308" t="s">
        <v>874</v>
      </c>
      <c r="G308" t="s">
        <v>875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ht="12.75">
      <c r="A309" t="s">
        <v>134</v>
      </c>
      <c r="B309" t="s">
        <v>681</v>
      </c>
      <c r="C309" t="s">
        <v>855</v>
      </c>
      <c r="D309" t="s">
        <v>859</v>
      </c>
      <c r="E309" t="s">
        <v>873</v>
      </c>
      <c r="F309" t="s">
        <v>876</v>
      </c>
      <c r="G309" t="s">
        <v>877</v>
      </c>
      <c r="H309">
        <v>0</v>
      </c>
      <c r="I309">
        <v>72140231.04</v>
      </c>
      <c r="J309">
        <v>62371516.17</v>
      </c>
      <c r="K309">
        <v>9768714.87</v>
      </c>
      <c r="L309">
        <v>39800853.09</v>
      </c>
      <c r="M309">
        <v>257179236.59</v>
      </c>
      <c r="N309">
        <v>264622113.3</v>
      </c>
      <c r="O309">
        <v>32357976.38</v>
      </c>
      <c r="P309">
        <v>0</v>
      </c>
    </row>
    <row r="310" spans="1:16" ht="12.75">
      <c r="A310" t="s">
        <v>134</v>
      </c>
      <c r="B310" t="s">
        <v>681</v>
      </c>
      <c r="C310" t="s">
        <v>855</v>
      </c>
      <c r="D310" t="s">
        <v>859</v>
      </c>
      <c r="E310" t="s">
        <v>878</v>
      </c>
      <c r="F310" t="s">
        <v>878</v>
      </c>
      <c r="G310" t="s">
        <v>879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ht="12.75">
      <c r="A311" t="s">
        <v>134</v>
      </c>
      <c r="B311" t="s">
        <v>681</v>
      </c>
      <c r="C311" t="s">
        <v>855</v>
      </c>
      <c r="D311" t="s">
        <v>880</v>
      </c>
      <c r="E311" t="s">
        <v>881</v>
      </c>
      <c r="F311" t="s">
        <v>881</v>
      </c>
      <c r="G311" t="s">
        <v>882</v>
      </c>
      <c r="H311">
        <v>0</v>
      </c>
      <c r="I311">
        <v>31385</v>
      </c>
      <c r="J311">
        <v>293460</v>
      </c>
      <c r="K311">
        <v>-262075</v>
      </c>
      <c r="L311">
        <v>666386.8</v>
      </c>
      <c r="M311">
        <v>215545</v>
      </c>
      <c r="N311">
        <v>385290</v>
      </c>
      <c r="O311">
        <v>496641.8</v>
      </c>
      <c r="P311">
        <v>0</v>
      </c>
    </row>
    <row r="312" spans="1:16" ht="12.75">
      <c r="A312" t="s">
        <v>134</v>
      </c>
      <c r="B312" t="s">
        <v>681</v>
      </c>
      <c r="C312" t="s">
        <v>883</v>
      </c>
      <c r="D312" t="s">
        <v>884</v>
      </c>
      <c r="E312" t="s">
        <v>885</v>
      </c>
      <c r="F312" t="s">
        <v>885</v>
      </c>
      <c r="G312" t="s">
        <v>886</v>
      </c>
      <c r="H312">
        <v>0</v>
      </c>
      <c r="I312">
        <v>0</v>
      </c>
      <c r="J312">
        <v>0</v>
      </c>
      <c r="K312">
        <v>0</v>
      </c>
      <c r="L312">
        <v>-35232248.83</v>
      </c>
      <c r="M312">
        <v>0</v>
      </c>
      <c r="N312">
        <v>610749.73</v>
      </c>
      <c r="O312">
        <v>-35842998.56</v>
      </c>
      <c r="P312">
        <v>0</v>
      </c>
    </row>
    <row r="313" spans="1:16" ht="12.75">
      <c r="A313" t="s">
        <v>134</v>
      </c>
      <c r="B313" t="s">
        <v>681</v>
      </c>
      <c r="C313" t="s">
        <v>883</v>
      </c>
      <c r="D313" t="s">
        <v>884</v>
      </c>
      <c r="E313" t="s">
        <v>887</v>
      </c>
      <c r="F313" t="s">
        <v>887</v>
      </c>
      <c r="G313" t="s">
        <v>888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ht="12.75">
      <c r="A314" t="s">
        <v>134</v>
      </c>
      <c r="B314" t="s">
        <v>681</v>
      </c>
      <c r="C314" t="s">
        <v>883</v>
      </c>
      <c r="D314" t="s">
        <v>884</v>
      </c>
      <c r="E314" t="s">
        <v>889</v>
      </c>
      <c r="F314" t="s">
        <v>889</v>
      </c>
      <c r="G314" t="s">
        <v>890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ht="12.75">
      <c r="A315" t="s">
        <v>134</v>
      </c>
      <c r="B315" t="s">
        <v>681</v>
      </c>
      <c r="C315" t="s">
        <v>883</v>
      </c>
      <c r="D315" t="s">
        <v>884</v>
      </c>
      <c r="E315" t="s">
        <v>891</v>
      </c>
      <c r="F315" t="s">
        <v>891</v>
      </c>
      <c r="G315" t="s">
        <v>892</v>
      </c>
      <c r="H315">
        <v>0</v>
      </c>
      <c r="I315">
        <v>0</v>
      </c>
      <c r="J315">
        <v>0</v>
      </c>
      <c r="K315">
        <v>0</v>
      </c>
      <c r="L315">
        <v>-205307620.61</v>
      </c>
      <c r="M315">
        <v>0</v>
      </c>
      <c r="N315">
        <v>13170398.86</v>
      </c>
      <c r="O315">
        <v>-218478019.47</v>
      </c>
      <c r="P315">
        <v>0</v>
      </c>
    </row>
    <row r="316" spans="1:16" ht="12.75">
      <c r="A316" t="s">
        <v>134</v>
      </c>
      <c r="B316" t="s">
        <v>681</v>
      </c>
      <c r="C316" t="s">
        <v>883</v>
      </c>
      <c r="D316" t="s">
        <v>884</v>
      </c>
      <c r="E316" t="s">
        <v>893</v>
      </c>
      <c r="F316" t="s">
        <v>893</v>
      </c>
      <c r="G316" t="s">
        <v>894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ht="12.75">
      <c r="A317" t="s">
        <v>134</v>
      </c>
      <c r="B317" t="s">
        <v>681</v>
      </c>
      <c r="C317" t="s">
        <v>883</v>
      </c>
      <c r="D317" t="s">
        <v>884</v>
      </c>
      <c r="E317" t="s">
        <v>895</v>
      </c>
      <c r="F317" t="s">
        <v>895</v>
      </c>
      <c r="G317" t="s">
        <v>896</v>
      </c>
      <c r="H317">
        <v>0</v>
      </c>
      <c r="I317">
        <v>0</v>
      </c>
      <c r="J317">
        <v>0</v>
      </c>
      <c r="K317">
        <v>0</v>
      </c>
      <c r="L317">
        <v>-992062.94</v>
      </c>
      <c r="M317">
        <v>0</v>
      </c>
      <c r="N317">
        <v>0</v>
      </c>
      <c r="O317">
        <v>-992062.94</v>
      </c>
      <c r="P317">
        <v>0</v>
      </c>
    </row>
    <row r="318" spans="1:16" ht="12.75">
      <c r="A318" t="s">
        <v>134</v>
      </c>
      <c r="B318" t="s">
        <v>681</v>
      </c>
      <c r="C318" t="s">
        <v>883</v>
      </c>
      <c r="D318" t="s">
        <v>897</v>
      </c>
      <c r="E318" t="s">
        <v>898</v>
      </c>
      <c r="F318" t="s">
        <v>898</v>
      </c>
      <c r="G318" t="s">
        <v>899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ht="12.75">
      <c r="A319" t="s">
        <v>134</v>
      </c>
      <c r="B319" t="s">
        <v>681</v>
      </c>
      <c r="C319" t="s">
        <v>883</v>
      </c>
      <c r="D319" t="s">
        <v>897</v>
      </c>
      <c r="E319" t="s">
        <v>900</v>
      </c>
      <c r="F319" t="s">
        <v>901</v>
      </c>
      <c r="G319" t="s">
        <v>902</v>
      </c>
      <c r="H319">
        <v>0</v>
      </c>
      <c r="I319">
        <v>0</v>
      </c>
      <c r="J319">
        <v>0</v>
      </c>
      <c r="K319">
        <v>0</v>
      </c>
      <c r="L319">
        <v>-13517058.03</v>
      </c>
      <c r="M319">
        <v>0</v>
      </c>
      <c r="N319">
        <v>949342.06</v>
      </c>
      <c r="O319">
        <v>-14466400.09</v>
      </c>
      <c r="P319">
        <v>0</v>
      </c>
    </row>
    <row r="320" spans="1:16" ht="12.75">
      <c r="A320" t="s">
        <v>134</v>
      </c>
      <c r="B320" t="s">
        <v>681</v>
      </c>
      <c r="C320" t="s">
        <v>883</v>
      </c>
      <c r="D320" t="s">
        <v>897</v>
      </c>
      <c r="E320" t="s">
        <v>900</v>
      </c>
      <c r="F320" t="s">
        <v>903</v>
      </c>
      <c r="G320" t="s">
        <v>904</v>
      </c>
      <c r="H320">
        <v>0</v>
      </c>
      <c r="I320">
        <v>0</v>
      </c>
      <c r="J320">
        <v>0</v>
      </c>
      <c r="K320">
        <v>0</v>
      </c>
      <c r="L320">
        <v>-48919623.45</v>
      </c>
      <c r="M320">
        <v>0</v>
      </c>
      <c r="N320">
        <v>3222270.5</v>
      </c>
      <c r="O320">
        <v>-52141893.95</v>
      </c>
      <c r="P320">
        <v>0</v>
      </c>
    </row>
    <row r="321" spans="1:16" ht="12.75">
      <c r="A321" t="s">
        <v>134</v>
      </c>
      <c r="B321" t="s">
        <v>681</v>
      </c>
      <c r="C321" t="s">
        <v>883</v>
      </c>
      <c r="D321" t="s">
        <v>897</v>
      </c>
      <c r="E321" t="s">
        <v>900</v>
      </c>
      <c r="F321" t="s">
        <v>905</v>
      </c>
      <c r="G321" t="s">
        <v>906</v>
      </c>
      <c r="H321">
        <v>0</v>
      </c>
      <c r="I321">
        <v>0</v>
      </c>
      <c r="J321">
        <v>0</v>
      </c>
      <c r="K321">
        <v>0</v>
      </c>
      <c r="L321">
        <v>-3934952.91</v>
      </c>
      <c r="M321">
        <v>0</v>
      </c>
      <c r="N321">
        <v>241287.19</v>
      </c>
      <c r="O321">
        <v>-4176240.1</v>
      </c>
      <c r="P321">
        <v>0</v>
      </c>
    </row>
    <row r="322" spans="1:16" ht="12.75">
      <c r="A322" t="s">
        <v>134</v>
      </c>
      <c r="B322" t="s">
        <v>681</v>
      </c>
      <c r="C322" t="s">
        <v>883</v>
      </c>
      <c r="D322" t="s">
        <v>897</v>
      </c>
      <c r="E322" t="s">
        <v>900</v>
      </c>
      <c r="F322" t="s">
        <v>907</v>
      </c>
      <c r="G322" t="s">
        <v>908</v>
      </c>
      <c r="H322">
        <v>0</v>
      </c>
      <c r="I322">
        <v>0</v>
      </c>
      <c r="J322">
        <v>0</v>
      </c>
      <c r="K322">
        <v>0</v>
      </c>
      <c r="L322">
        <v>-4137049.34</v>
      </c>
      <c r="M322">
        <v>0</v>
      </c>
      <c r="N322">
        <v>239603.47</v>
      </c>
      <c r="O322">
        <v>-4376652.81</v>
      </c>
      <c r="P322">
        <v>0</v>
      </c>
    </row>
    <row r="323" spans="1:16" ht="12.75">
      <c r="A323" t="s">
        <v>134</v>
      </c>
      <c r="B323" t="s">
        <v>681</v>
      </c>
      <c r="C323" t="s">
        <v>883</v>
      </c>
      <c r="D323" t="s">
        <v>897</v>
      </c>
      <c r="E323" t="s">
        <v>900</v>
      </c>
      <c r="F323" t="s">
        <v>909</v>
      </c>
      <c r="G323" t="s">
        <v>910</v>
      </c>
      <c r="H323">
        <v>0</v>
      </c>
      <c r="I323">
        <v>0</v>
      </c>
      <c r="J323">
        <v>0</v>
      </c>
      <c r="K323">
        <v>0</v>
      </c>
      <c r="L323">
        <v>-6814729.18</v>
      </c>
      <c r="M323">
        <v>0</v>
      </c>
      <c r="N323">
        <v>328848.96</v>
      </c>
      <c r="O323">
        <v>-7143578.14</v>
      </c>
      <c r="P323">
        <v>0</v>
      </c>
    </row>
    <row r="324" spans="1:16" ht="12.75">
      <c r="A324" t="s">
        <v>134</v>
      </c>
      <c r="B324" t="s">
        <v>681</v>
      </c>
      <c r="C324" t="s">
        <v>883</v>
      </c>
      <c r="D324" t="s">
        <v>897</v>
      </c>
      <c r="E324" t="s">
        <v>900</v>
      </c>
      <c r="F324" t="s">
        <v>911</v>
      </c>
      <c r="G324" t="s">
        <v>912</v>
      </c>
      <c r="H324">
        <v>0</v>
      </c>
      <c r="I324">
        <v>0</v>
      </c>
      <c r="J324">
        <v>0</v>
      </c>
      <c r="K324">
        <v>0</v>
      </c>
      <c r="L324">
        <v>-10052492.54</v>
      </c>
      <c r="M324">
        <v>0</v>
      </c>
      <c r="N324">
        <v>396614.82</v>
      </c>
      <c r="O324">
        <v>-10449107.36</v>
      </c>
      <c r="P324">
        <v>0</v>
      </c>
    </row>
    <row r="325" spans="1:16" ht="12.75">
      <c r="A325" t="s">
        <v>134</v>
      </c>
      <c r="B325" t="s">
        <v>681</v>
      </c>
      <c r="C325" t="s">
        <v>883</v>
      </c>
      <c r="D325" t="s">
        <v>897</v>
      </c>
      <c r="E325" t="s">
        <v>900</v>
      </c>
      <c r="F325" t="s">
        <v>913</v>
      </c>
      <c r="G325" t="s">
        <v>914</v>
      </c>
      <c r="H325">
        <v>0</v>
      </c>
      <c r="I325">
        <v>0</v>
      </c>
      <c r="J325">
        <v>0</v>
      </c>
      <c r="K325">
        <v>0</v>
      </c>
      <c r="L325">
        <v>-34667716.47</v>
      </c>
      <c r="M325">
        <v>0</v>
      </c>
      <c r="N325">
        <v>2338447.7</v>
      </c>
      <c r="O325">
        <v>-37006164.17</v>
      </c>
      <c r="P325">
        <v>0</v>
      </c>
    </row>
    <row r="326" spans="1:16" ht="12.75">
      <c r="A326" t="s">
        <v>134</v>
      </c>
      <c r="B326" t="s">
        <v>681</v>
      </c>
      <c r="C326" t="s">
        <v>883</v>
      </c>
      <c r="D326" t="s">
        <v>897</v>
      </c>
      <c r="E326" t="s">
        <v>900</v>
      </c>
      <c r="F326" t="s">
        <v>915</v>
      </c>
      <c r="G326" t="s">
        <v>916</v>
      </c>
      <c r="H326">
        <v>0</v>
      </c>
      <c r="I326">
        <v>0</v>
      </c>
      <c r="J326">
        <v>0</v>
      </c>
      <c r="K326">
        <v>0</v>
      </c>
      <c r="L326">
        <v>-4027349.22</v>
      </c>
      <c r="M326">
        <v>171772.68</v>
      </c>
      <c r="N326">
        <v>150491.27</v>
      </c>
      <c r="O326">
        <v>-4006067.81</v>
      </c>
      <c r="P326">
        <v>0</v>
      </c>
    </row>
    <row r="327" spans="1:16" ht="12.75">
      <c r="A327" t="s">
        <v>134</v>
      </c>
      <c r="B327" t="s">
        <v>681</v>
      </c>
      <c r="C327" t="s">
        <v>883</v>
      </c>
      <c r="D327" t="s">
        <v>897</v>
      </c>
      <c r="E327" t="s">
        <v>900</v>
      </c>
      <c r="F327" t="s">
        <v>917</v>
      </c>
      <c r="G327" t="s">
        <v>918</v>
      </c>
      <c r="H327">
        <v>0</v>
      </c>
      <c r="I327">
        <v>0</v>
      </c>
      <c r="J327">
        <v>0</v>
      </c>
      <c r="K327">
        <v>0</v>
      </c>
      <c r="L327">
        <v>-7615004.42</v>
      </c>
      <c r="M327">
        <v>0</v>
      </c>
      <c r="N327">
        <v>533702.65</v>
      </c>
      <c r="O327">
        <v>-8148707.07</v>
      </c>
      <c r="P327">
        <v>0</v>
      </c>
    </row>
    <row r="328" spans="1:16" ht="12.75">
      <c r="A328" t="s">
        <v>134</v>
      </c>
      <c r="B328" t="s">
        <v>681</v>
      </c>
      <c r="C328" t="s">
        <v>883</v>
      </c>
      <c r="D328" t="s">
        <v>897</v>
      </c>
      <c r="E328" t="s">
        <v>900</v>
      </c>
      <c r="F328" t="s">
        <v>919</v>
      </c>
      <c r="G328" t="s">
        <v>920</v>
      </c>
      <c r="H328">
        <v>0</v>
      </c>
      <c r="I328">
        <v>0</v>
      </c>
      <c r="J328">
        <v>0</v>
      </c>
      <c r="K328">
        <v>0</v>
      </c>
      <c r="L328">
        <v>-619716.02</v>
      </c>
      <c r="M328">
        <v>0</v>
      </c>
      <c r="N328">
        <v>26007.7</v>
      </c>
      <c r="O328">
        <v>-645723.72</v>
      </c>
      <c r="P328">
        <v>0</v>
      </c>
    </row>
    <row r="329" spans="1:16" ht="12.75">
      <c r="A329" t="s">
        <v>134</v>
      </c>
      <c r="B329" t="s">
        <v>681</v>
      </c>
      <c r="C329" t="s">
        <v>883</v>
      </c>
      <c r="D329" t="s">
        <v>897</v>
      </c>
      <c r="E329" t="s">
        <v>900</v>
      </c>
      <c r="F329" t="s">
        <v>921</v>
      </c>
      <c r="G329" t="s">
        <v>922</v>
      </c>
      <c r="H329">
        <v>0</v>
      </c>
      <c r="I329">
        <v>0</v>
      </c>
      <c r="J329">
        <v>0</v>
      </c>
      <c r="K329">
        <v>0</v>
      </c>
      <c r="L329">
        <v>-6571101.45</v>
      </c>
      <c r="M329">
        <v>0</v>
      </c>
      <c r="N329">
        <v>530033.85</v>
      </c>
      <c r="O329">
        <v>-7101135.3</v>
      </c>
      <c r="P329">
        <v>0</v>
      </c>
    </row>
    <row r="330" spans="1:16" ht="12.75">
      <c r="A330" t="s">
        <v>134</v>
      </c>
      <c r="B330" t="s">
        <v>681</v>
      </c>
      <c r="C330" t="s">
        <v>883</v>
      </c>
      <c r="D330" t="s">
        <v>897</v>
      </c>
      <c r="E330" t="s">
        <v>923</v>
      </c>
      <c r="F330" t="s">
        <v>923</v>
      </c>
      <c r="G330" t="s">
        <v>924</v>
      </c>
      <c r="H330">
        <v>0</v>
      </c>
      <c r="I330">
        <v>0</v>
      </c>
      <c r="J330">
        <v>0</v>
      </c>
      <c r="K330">
        <v>0</v>
      </c>
      <c r="L330">
        <v>-278341974.68</v>
      </c>
      <c r="M330">
        <v>0</v>
      </c>
      <c r="N330">
        <v>46434032.64</v>
      </c>
      <c r="O330">
        <v>-324776007.32</v>
      </c>
      <c r="P330">
        <v>0</v>
      </c>
    </row>
    <row r="331" spans="1:16" ht="12.75">
      <c r="A331" t="s">
        <v>134</v>
      </c>
      <c r="B331" t="s">
        <v>681</v>
      </c>
      <c r="C331" t="s">
        <v>883</v>
      </c>
      <c r="D331" t="s">
        <v>897</v>
      </c>
      <c r="E331" t="s">
        <v>925</v>
      </c>
      <c r="F331" t="s">
        <v>925</v>
      </c>
      <c r="G331" t="s">
        <v>926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</row>
    <row r="332" spans="1:16" ht="12.75">
      <c r="A332" t="s">
        <v>134</v>
      </c>
      <c r="B332" t="s">
        <v>681</v>
      </c>
      <c r="C332" t="s">
        <v>883</v>
      </c>
      <c r="D332" t="s">
        <v>897</v>
      </c>
      <c r="E332" t="s">
        <v>927</v>
      </c>
      <c r="F332" t="s">
        <v>928</v>
      </c>
      <c r="G332" t="s">
        <v>929</v>
      </c>
      <c r="H332">
        <v>0</v>
      </c>
      <c r="I332">
        <v>0</v>
      </c>
      <c r="J332">
        <v>0</v>
      </c>
      <c r="K332">
        <v>0</v>
      </c>
      <c r="L332">
        <v>-8325993.41</v>
      </c>
      <c r="M332">
        <v>0</v>
      </c>
      <c r="N332">
        <v>180579.2</v>
      </c>
      <c r="O332">
        <v>-8506572.61</v>
      </c>
      <c r="P332">
        <v>0</v>
      </c>
    </row>
    <row r="333" spans="1:16" ht="12.75">
      <c r="A333" t="s">
        <v>134</v>
      </c>
      <c r="B333" t="s">
        <v>681</v>
      </c>
      <c r="C333" t="s">
        <v>883</v>
      </c>
      <c r="D333" t="s">
        <v>897</v>
      </c>
      <c r="E333" t="s">
        <v>927</v>
      </c>
      <c r="F333" t="s">
        <v>930</v>
      </c>
      <c r="G333" t="s">
        <v>931</v>
      </c>
      <c r="H333">
        <v>0</v>
      </c>
      <c r="I333">
        <v>0</v>
      </c>
      <c r="J333">
        <v>0</v>
      </c>
      <c r="K333">
        <v>0</v>
      </c>
      <c r="L333">
        <v>-16692345.559999999</v>
      </c>
      <c r="M333">
        <v>0</v>
      </c>
      <c r="N333">
        <v>910462.53</v>
      </c>
      <c r="O333">
        <v>-17602808.09</v>
      </c>
      <c r="P333">
        <v>0</v>
      </c>
    </row>
    <row r="334" spans="1:16" ht="12.75">
      <c r="A334" t="s">
        <v>134</v>
      </c>
      <c r="B334" t="s">
        <v>681</v>
      </c>
      <c r="C334" t="s">
        <v>883</v>
      </c>
      <c r="D334" t="s">
        <v>897</v>
      </c>
      <c r="E334" t="s">
        <v>932</v>
      </c>
      <c r="F334" t="s">
        <v>933</v>
      </c>
      <c r="G334" t="s">
        <v>934</v>
      </c>
      <c r="H334">
        <v>0</v>
      </c>
      <c r="I334">
        <v>0</v>
      </c>
      <c r="J334">
        <v>0</v>
      </c>
      <c r="K334">
        <v>0</v>
      </c>
      <c r="L334">
        <v>-91309145.78</v>
      </c>
      <c r="M334">
        <v>0</v>
      </c>
      <c r="N334">
        <v>1238516.14</v>
      </c>
      <c r="O334">
        <v>-92547661.92</v>
      </c>
      <c r="P334">
        <v>0</v>
      </c>
    </row>
    <row r="335" spans="1:16" ht="12.75">
      <c r="A335" t="s">
        <v>134</v>
      </c>
      <c r="B335" t="s">
        <v>681</v>
      </c>
      <c r="C335" t="s">
        <v>883</v>
      </c>
      <c r="D335" t="s">
        <v>897</v>
      </c>
      <c r="E335" t="s">
        <v>932</v>
      </c>
      <c r="F335" t="s">
        <v>935</v>
      </c>
      <c r="G335" t="s">
        <v>936</v>
      </c>
      <c r="H335">
        <v>0</v>
      </c>
      <c r="I335">
        <v>0</v>
      </c>
      <c r="J335">
        <v>0</v>
      </c>
      <c r="K335">
        <v>0</v>
      </c>
      <c r="L335">
        <v>-185108.27</v>
      </c>
      <c r="M335">
        <v>0</v>
      </c>
      <c r="N335">
        <v>6990.27</v>
      </c>
      <c r="O335">
        <v>-192098.54</v>
      </c>
      <c r="P335">
        <v>0</v>
      </c>
    </row>
    <row r="336" spans="1:16" ht="12.75">
      <c r="A336" t="s">
        <v>134</v>
      </c>
      <c r="B336" t="s">
        <v>681</v>
      </c>
      <c r="C336" t="s">
        <v>883</v>
      </c>
      <c r="D336" t="s">
        <v>897</v>
      </c>
      <c r="E336" t="s">
        <v>932</v>
      </c>
      <c r="F336" t="s">
        <v>937</v>
      </c>
      <c r="G336" t="s">
        <v>938</v>
      </c>
      <c r="H336">
        <v>0</v>
      </c>
      <c r="I336">
        <v>0</v>
      </c>
      <c r="J336">
        <v>0</v>
      </c>
      <c r="K336">
        <v>0</v>
      </c>
      <c r="L336">
        <v>-12458831.870000001</v>
      </c>
      <c r="M336">
        <v>0</v>
      </c>
      <c r="N336">
        <v>416923.78</v>
      </c>
      <c r="O336">
        <v>-12875755.65</v>
      </c>
      <c r="P336">
        <v>0</v>
      </c>
    </row>
    <row r="337" spans="1:16" ht="12.75">
      <c r="A337" t="s">
        <v>134</v>
      </c>
      <c r="B337" t="s">
        <v>681</v>
      </c>
      <c r="C337" t="s">
        <v>883</v>
      </c>
      <c r="D337" t="s">
        <v>897</v>
      </c>
      <c r="E337" t="s">
        <v>932</v>
      </c>
      <c r="F337" t="s">
        <v>939</v>
      </c>
      <c r="G337" t="s">
        <v>940</v>
      </c>
      <c r="H337">
        <v>0</v>
      </c>
      <c r="I337">
        <v>0</v>
      </c>
      <c r="J337">
        <v>0</v>
      </c>
      <c r="K337">
        <v>0</v>
      </c>
      <c r="L337">
        <v>-4083612.36</v>
      </c>
      <c r="M337">
        <v>0</v>
      </c>
      <c r="N337">
        <v>156955.92</v>
      </c>
      <c r="O337">
        <v>-4240568.28</v>
      </c>
      <c r="P337">
        <v>0</v>
      </c>
    </row>
    <row r="338" spans="1:16" ht="12.75">
      <c r="A338" t="s">
        <v>134</v>
      </c>
      <c r="B338" t="s">
        <v>681</v>
      </c>
      <c r="C338" t="s">
        <v>883</v>
      </c>
      <c r="D338" t="s">
        <v>897</v>
      </c>
      <c r="E338" t="s">
        <v>932</v>
      </c>
      <c r="F338" t="s">
        <v>941</v>
      </c>
      <c r="G338" t="s">
        <v>942</v>
      </c>
      <c r="H338">
        <v>0</v>
      </c>
      <c r="I338">
        <v>0</v>
      </c>
      <c r="J338">
        <v>0</v>
      </c>
      <c r="K338">
        <v>0</v>
      </c>
      <c r="L338">
        <v>-7719257.57</v>
      </c>
      <c r="M338">
        <v>0</v>
      </c>
      <c r="N338">
        <v>312158.93</v>
      </c>
      <c r="O338">
        <v>-8031416.5</v>
      </c>
      <c r="P338">
        <v>0</v>
      </c>
    </row>
    <row r="339" spans="1:16" ht="12.75">
      <c r="A339" t="s">
        <v>134</v>
      </c>
      <c r="B339" t="s">
        <v>681</v>
      </c>
      <c r="C339" t="s">
        <v>883</v>
      </c>
      <c r="D339" t="s">
        <v>897</v>
      </c>
      <c r="E339" t="s">
        <v>943</v>
      </c>
      <c r="F339" t="s">
        <v>944</v>
      </c>
      <c r="G339" t="s">
        <v>945</v>
      </c>
      <c r="H339">
        <v>0</v>
      </c>
      <c r="I339">
        <v>0</v>
      </c>
      <c r="J339">
        <v>0</v>
      </c>
      <c r="K339">
        <v>0</v>
      </c>
      <c r="L339">
        <v>-28661613.52</v>
      </c>
      <c r="M339">
        <v>0</v>
      </c>
      <c r="N339">
        <v>732500</v>
      </c>
      <c r="O339">
        <v>-29394113.52</v>
      </c>
      <c r="P339">
        <v>0</v>
      </c>
    </row>
    <row r="340" spans="1:16" ht="12.75">
      <c r="A340" t="s">
        <v>134</v>
      </c>
      <c r="B340" t="s">
        <v>681</v>
      </c>
      <c r="C340" t="s">
        <v>883</v>
      </c>
      <c r="D340" t="s">
        <v>897</v>
      </c>
      <c r="E340" t="s">
        <v>946</v>
      </c>
      <c r="F340" t="s">
        <v>947</v>
      </c>
      <c r="G340" t="s">
        <v>948</v>
      </c>
      <c r="H340">
        <v>0</v>
      </c>
      <c r="I340">
        <v>0</v>
      </c>
      <c r="J340">
        <v>0</v>
      </c>
      <c r="K340">
        <v>0</v>
      </c>
      <c r="L340">
        <v>-16699420.58</v>
      </c>
      <c r="M340">
        <v>0</v>
      </c>
      <c r="N340">
        <v>244948.88</v>
      </c>
      <c r="O340">
        <v>-16944369.46</v>
      </c>
      <c r="P340">
        <v>0</v>
      </c>
    </row>
    <row r="341" spans="1:16" ht="12.75">
      <c r="A341" t="s">
        <v>134</v>
      </c>
      <c r="B341" t="s">
        <v>681</v>
      </c>
      <c r="C341" t="s">
        <v>883</v>
      </c>
      <c r="D341" t="s">
        <v>897</v>
      </c>
      <c r="E341" t="s">
        <v>949</v>
      </c>
      <c r="F341" t="s">
        <v>950</v>
      </c>
      <c r="G341" t="s">
        <v>951</v>
      </c>
      <c r="H341">
        <v>0</v>
      </c>
      <c r="I341">
        <v>0</v>
      </c>
      <c r="J341">
        <v>0</v>
      </c>
      <c r="K341">
        <v>0</v>
      </c>
      <c r="L341">
        <v>-1711675.85</v>
      </c>
      <c r="M341">
        <v>411182.08</v>
      </c>
      <c r="N341">
        <v>518189.71</v>
      </c>
      <c r="O341">
        <v>-1818683.48</v>
      </c>
      <c r="P341">
        <v>0</v>
      </c>
    </row>
    <row r="342" spans="1:16" ht="12.75">
      <c r="A342" t="s">
        <v>134</v>
      </c>
      <c r="B342" t="s">
        <v>681</v>
      </c>
      <c r="C342" t="s">
        <v>883</v>
      </c>
      <c r="D342" t="s">
        <v>897</v>
      </c>
      <c r="E342" t="s">
        <v>949</v>
      </c>
      <c r="F342" t="s">
        <v>952</v>
      </c>
      <c r="G342" t="s">
        <v>953</v>
      </c>
      <c r="H342">
        <v>0</v>
      </c>
      <c r="I342">
        <v>0</v>
      </c>
      <c r="J342">
        <v>0</v>
      </c>
      <c r="K342">
        <v>0</v>
      </c>
      <c r="L342">
        <v>-13779591.21</v>
      </c>
      <c r="M342">
        <v>1747755.53</v>
      </c>
      <c r="N342">
        <v>787117.04</v>
      </c>
      <c r="O342">
        <v>-12818952.72</v>
      </c>
      <c r="P342">
        <v>0</v>
      </c>
    </row>
    <row r="343" spans="1:16" ht="12.75">
      <c r="A343" t="s">
        <v>134</v>
      </c>
      <c r="B343" t="s">
        <v>681</v>
      </c>
      <c r="C343" t="s">
        <v>883</v>
      </c>
      <c r="D343" t="s">
        <v>897</v>
      </c>
      <c r="E343" t="s">
        <v>949</v>
      </c>
      <c r="F343" t="s">
        <v>954</v>
      </c>
      <c r="G343" t="s">
        <v>955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</row>
    <row r="344" spans="1:16" ht="12.75">
      <c r="A344" t="s">
        <v>134</v>
      </c>
      <c r="B344" t="s">
        <v>681</v>
      </c>
      <c r="C344" t="s">
        <v>883</v>
      </c>
      <c r="D344" t="s">
        <v>897</v>
      </c>
      <c r="E344" t="s">
        <v>956</v>
      </c>
      <c r="F344" t="s">
        <v>957</v>
      </c>
      <c r="G344" t="s">
        <v>958</v>
      </c>
      <c r="H344">
        <v>0</v>
      </c>
      <c r="I344">
        <v>0</v>
      </c>
      <c r="J344">
        <v>0</v>
      </c>
      <c r="K344">
        <v>0</v>
      </c>
      <c r="L344">
        <v>-17607935.87</v>
      </c>
      <c r="M344">
        <v>0</v>
      </c>
      <c r="N344">
        <v>506513.15</v>
      </c>
      <c r="O344">
        <v>-18114449.02</v>
      </c>
      <c r="P344">
        <v>0</v>
      </c>
    </row>
    <row r="345" spans="1:16" ht="12.75">
      <c r="A345" t="s">
        <v>134</v>
      </c>
      <c r="B345" t="s">
        <v>681</v>
      </c>
      <c r="C345" t="s">
        <v>883</v>
      </c>
      <c r="D345" t="s">
        <v>959</v>
      </c>
      <c r="E345" t="s">
        <v>960</v>
      </c>
      <c r="F345" t="s">
        <v>960</v>
      </c>
      <c r="G345" t="s">
        <v>961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</row>
    <row r="346" spans="1:16" ht="12.75">
      <c r="A346" t="s">
        <v>134</v>
      </c>
      <c r="B346" t="s">
        <v>681</v>
      </c>
      <c r="C346" t="s">
        <v>883</v>
      </c>
      <c r="D346" t="s">
        <v>959</v>
      </c>
      <c r="E346" t="s">
        <v>962</v>
      </c>
      <c r="F346" t="s">
        <v>962</v>
      </c>
      <c r="G346" t="s">
        <v>963</v>
      </c>
      <c r="H346">
        <v>0</v>
      </c>
      <c r="I346">
        <v>0</v>
      </c>
      <c r="J346">
        <v>0</v>
      </c>
      <c r="K346">
        <v>0</v>
      </c>
      <c r="L346">
        <v>-264244.96</v>
      </c>
      <c r="M346">
        <v>0</v>
      </c>
      <c r="N346">
        <v>15625.85</v>
      </c>
      <c r="O346">
        <v>-279870.81</v>
      </c>
      <c r="P346">
        <v>0</v>
      </c>
    </row>
    <row r="347" spans="1:16" ht="12.75">
      <c r="A347" t="s">
        <v>134</v>
      </c>
      <c r="B347" t="s">
        <v>681</v>
      </c>
      <c r="C347" t="s">
        <v>964</v>
      </c>
      <c r="D347" t="s">
        <v>965</v>
      </c>
      <c r="E347" t="s">
        <v>966</v>
      </c>
      <c r="F347" t="s">
        <v>966</v>
      </c>
      <c r="G347" t="s">
        <v>967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</row>
    <row r="348" spans="1:16" ht="12.75">
      <c r="A348" t="s">
        <v>134</v>
      </c>
      <c r="B348" t="s">
        <v>681</v>
      </c>
      <c r="C348" t="s">
        <v>964</v>
      </c>
      <c r="D348" t="s">
        <v>965</v>
      </c>
      <c r="E348" t="s">
        <v>968</v>
      </c>
      <c r="F348" t="s">
        <v>968</v>
      </c>
      <c r="G348" t="s">
        <v>969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ht="12.75">
      <c r="A349" t="s">
        <v>134</v>
      </c>
      <c r="B349" t="s">
        <v>681</v>
      </c>
      <c r="C349" t="s">
        <v>964</v>
      </c>
      <c r="D349" t="s">
        <v>965</v>
      </c>
      <c r="E349" t="s">
        <v>970</v>
      </c>
      <c r="F349" t="s">
        <v>970</v>
      </c>
      <c r="G349" t="s">
        <v>971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16" ht="12.75">
      <c r="A350" t="s">
        <v>134</v>
      </c>
      <c r="B350" t="s">
        <v>681</v>
      </c>
      <c r="C350" t="s">
        <v>964</v>
      </c>
      <c r="D350" t="s">
        <v>965</v>
      </c>
      <c r="E350" t="s">
        <v>972</v>
      </c>
      <c r="F350" t="s">
        <v>972</v>
      </c>
      <c r="G350" t="s">
        <v>973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2.75">
      <c r="A351" t="s">
        <v>134</v>
      </c>
      <c r="B351" t="s">
        <v>681</v>
      </c>
      <c r="C351" t="s">
        <v>964</v>
      </c>
      <c r="D351" t="s">
        <v>974</v>
      </c>
      <c r="E351" t="s">
        <v>975</v>
      </c>
      <c r="F351" t="s">
        <v>975</v>
      </c>
      <c r="G351" t="s">
        <v>976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2.75">
      <c r="A352" t="s">
        <v>134</v>
      </c>
      <c r="B352" t="s">
        <v>681</v>
      </c>
      <c r="C352" t="s">
        <v>964</v>
      </c>
      <c r="D352" t="s">
        <v>974</v>
      </c>
      <c r="E352" t="s">
        <v>977</v>
      </c>
      <c r="F352" t="s">
        <v>977</v>
      </c>
      <c r="G352" t="s">
        <v>978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2.75">
      <c r="A353" t="s">
        <v>134</v>
      </c>
      <c r="B353" t="s">
        <v>681</v>
      </c>
      <c r="C353" t="s">
        <v>964</v>
      </c>
      <c r="D353" t="s">
        <v>974</v>
      </c>
      <c r="E353" t="s">
        <v>979</v>
      </c>
      <c r="F353" t="s">
        <v>979</v>
      </c>
      <c r="G353" t="s">
        <v>980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2.75">
      <c r="A354" t="s">
        <v>134</v>
      </c>
      <c r="B354" t="s">
        <v>681</v>
      </c>
      <c r="C354" t="s">
        <v>964</v>
      </c>
      <c r="D354" t="s">
        <v>974</v>
      </c>
      <c r="E354" t="s">
        <v>981</v>
      </c>
      <c r="F354" t="s">
        <v>981</v>
      </c>
      <c r="G354" t="s">
        <v>982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2.75">
      <c r="A355" t="s">
        <v>134</v>
      </c>
      <c r="B355" t="s">
        <v>681</v>
      </c>
      <c r="C355" t="s">
        <v>964</v>
      </c>
      <c r="D355" t="s">
        <v>974</v>
      </c>
      <c r="E355" t="s">
        <v>983</v>
      </c>
      <c r="F355" t="s">
        <v>983</v>
      </c>
      <c r="G355" t="s">
        <v>984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2.75">
      <c r="A356" t="s">
        <v>134</v>
      </c>
      <c r="B356" t="s">
        <v>681</v>
      </c>
      <c r="C356" t="s">
        <v>964</v>
      </c>
      <c r="D356" t="s">
        <v>974</v>
      </c>
      <c r="E356" t="s">
        <v>985</v>
      </c>
      <c r="F356" t="s">
        <v>985</v>
      </c>
      <c r="G356" t="s">
        <v>986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2.75">
      <c r="A357" t="s">
        <v>134</v>
      </c>
      <c r="B357" t="s">
        <v>681</v>
      </c>
      <c r="C357" t="s">
        <v>964</v>
      </c>
      <c r="D357" t="s">
        <v>974</v>
      </c>
      <c r="E357" t="s">
        <v>987</v>
      </c>
      <c r="F357" t="s">
        <v>987</v>
      </c>
      <c r="G357" t="s">
        <v>988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2.75">
      <c r="A358" t="s">
        <v>134</v>
      </c>
      <c r="B358" t="s">
        <v>681</v>
      </c>
      <c r="C358" t="s">
        <v>964</v>
      </c>
      <c r="D358" t="s">
        <v>974</v>
      </c>
      <c r="E358" t="s">
        <v>989</v>
      </c>
      <c r="F358" t="s">
        <v>989</v>
      </c>
      <c r="G358" t="s">
        <v>990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ht="12.75">
      <c r="A359" t="s">
        <v>134</v>
      </c>
      <c r="B359" t="s">
        <v>681</v>
      </c>
      <c r="C359" t="s">
        <v>964</v>
      </c>
      <c r="D359" t="s">
        <v>974</v>
      </c>
      <c r="E359" t="s">
        <v>991</v>
      </c>
      <c r="F359" t="s">
        <v>991</v>
      </c>
      <c r="G359" t="s">
        <v>992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ht="12.75">
      <c r="A360" t="s">
        <v>134</v>
      </c>
      <c r="B360" t="s">
        <v>681</v>
      </c>
      <c r="C360" t="s">
        <v>964</v>
      </c>
      <c r="D360" t="s">
        <v>974</v>
      </c>
      <c r="E360" t="s">
        <v>993</v>
      </c>
      <c r="F360" t="s">
        <v>993</v>
      </c>
      <c r="G360" t="s">
        <v>994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</row>
    <row r="361" spans="1:16" ht="12.75">
      <c r="A361" t="s">
        <v>134</v>
      </c>
      <c r="B361" t="s">
        <v>681</v>
      </c>
      <c r="C361" t="s">
        <v>964</v>
      </c>
      <c r="D361" t="s">
        <v>995</v>
      </c>
      <c r="E361" t="s">
        <v>996</v>
      </c>
      <c r="F361" t="s">
        <v>996</v>
      </c>
      <c r="G361" t="s">
        <v>997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ht="12.75">
      <c r="A362" t="s">
        <v>134</v>
      </c>
      <c r="B362" t="s">
        <v>681</v>
      </c>
      <c r="C362" t="s">
        <v>964</v>
      </c>
      <c r="D362" t="s">
        <v>995</v>
      </c>
      <c r="E362" t="s">
        <v>998</v>
      </c>
      <c r="F362" t="s">
        <v>998</v>
      </c>
      <c r="G362" t="s">
        <v>999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ht="12.75">
      <c r="A363" t="s">
        <v>134</v>
      </c>
      <c r="B363" t="s">
        <v>681</v>
      </c>
      <c r="C363" t="s">
        <v>964</v>
      </c>
      <c r="D363" t="s">
        <v>1000</v>
      </c>
      <c r="E363" t="s">
        <v>1001</v>
      </c>
      <c r="F363" t="s">
        <v>1001</v>
      </c>
      <c r="G363" t="s">
        <v>1002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</row>
    <row r="364" spans="1:16" ht="12.75">
      <c r="A364" t="s">
        <v>134</v>
      </c>
      <c r="B364" t="s">
        <v>681</v>
      </c>
      <c r="C364" t="s">
        <v>964</v>
      </c>
      <c r="D364" t="s">
        <v>1000</v>
      </c>
      <c r="E364" t="s">
        <v>1003</v>
      </c>
      <c r="F364" t="s">
        <v>1003</v>
      </c>
      <c r="G364" t="s">
        <v>1004</v>
      </c>
      <c r="H364">
        <v>0</v>
      </c>
      <c r="I364">
        <v>0</v>
      </c>
      <c r="J364">
        <v>0</v>
      </c>
      <c r="K364">
        <v>0</v>
      </c>
      <c r="L364">
        <v>-6128887.04</v>
      </c>
      <c r="M364">
        <v>0</v>
      </c>
      <c r="N364">
        <v>9129.62</v>
      </c>
      <c r="O364">
        <v>-6138016.66</v>
      </c>
      <c r="P364">
        <v>0</v>
      </c>
    </row>
    <row r="365" spans="1:16" ht="12.75">
      <c r="A365" t="s">
        <v>134</v>
      </c>
      <c r="B365" t="s">
        <v>681</v>
      </c>
      <c r="C365" t="s">
        <v>964</v>
      </c>
      <c r="D365" t="s">
        <v>1000</v>
      </c>
      <c r="E365" t="s">
        <v>1005</v>
      </c>
      <c r="F365" t="s">
        <v>1005</v>
      </c>
      <c r="G365" t="s">
        <v>1006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</row>
    <row r="366" spans="1:16" ht="12.75">
      <c r="A366" t="s">
        <v>134</v>
      </c>
      <c r="B366" t="s">
        <v>681</v>
      </c>
      <c r="C366" t="s">
        <v>964</v>
      </c>
      <c r="D366" t="s">
        <v>1000</v>
      </c>
      <c r="E366" t="s">
        <v>1007</v>
      </c>
      <c r="F366" t="s">
        <v>1007</v>
      </c>
      <c r="G366" t="s">
        <v>1008</v>
      </c>
      <c r="H366">
        <v>0</v>
      </c>
      <c r="I366">
        <v>0</v>
      </c>
      <c r="J366">
        <v>0</v>
      </c>
      <c r="K366">
        <v>0</v>
      </c>
      <c r="L366">
        <v>-6347766.87</v>
      </c>
      <c r="M366">
        <v>13312.43</v>
      </c>
      <c r="N366">
        <v>734425.24</v>
      </c>
      <c r="O366">
        <v>-7068879.68</v>
      </c>
      <c r="P366">
        <v>0</v>
      </c>
    </row>
    <row r="367" spans="1:16" ht="12.75">
      <c r="A367" t="s">
        <v>134</v>
      </c>
      <c r="B367" t="s">
        <v>681</v>
      </c>
      <c r="C367" t="s">
        <v>964</v>
      </c>
      <c r="D367" t="s">
        <v>1009</v>
      </c>
      <c r="E367" t="s">
        <v>1010</v>
      </c>
      <c r="F367" t="s">
        <v>1010</v>
      </c>
      <c r="G367" t="s">
        <v>1011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</row>
    <row r="368" spans="1:16" ht="12.75">
      <c r="A368" t="s">
        <v>134</v>
      </c>
      <c r="B368" t="s">
        <v>681</v>
      </c>
      <c r="C368" t="s">
        <v>964</v>
      </c>
      <c r="D368" t="s">
        <v>1009</v>
      </c>
      <c r="E368" t="s">
        <v>1012</v>
      </c>
      <c r="F368" t="s">
        <v>1012</v>
      </c>
      <c r="G368" t="s">
        <v>1013</v>
      </c>
      <c r="H368">
        <v>0</v>
      </c>
      <c r="I368">
        <v>0</v>
      </c>
      <c r="J368">
        <v>0</v>
      </c>
      <c r="K368">
        <v>0</v>
      </c>
      <c r="L368">
        <v>-912659.2</v>
      </c>
      <c r="M368">
        <v>0</v>
      </c>
      <c r="N368">
        <v>0</v>
      </c>
      <c r="O368">
        <v>-912659.2</v>
      </c>
      <c r="P368">
        <v>0</v>
      </c>
    </row>
    <row r="369" spans="1:16" ht="12.75">
      <c r="A369" t="s">
        <v>134</v>
      </c>
      <c r="B369" t="s">
        <v>681</v>
      </c>
      <c r="C369" t="s">
        <v>964</v>
      </c>
      <c r="D369" t="s">
        <v>1009</v>
      </c>
      <c r="E369" t="s">
        <v>1014</v>
      </c>
      <c r="F369" t="s">
        <v>1014</v>
      </c>
      <c r="G369" t="s">
        <v>1015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</row>
    <row r="370" spans="1:16" ht="12.75">
      <c r="A370" t="s">
        <v>134</v>
      </c>
      <c r="B370" t="s">
        <v>681</v>
      </c>
      <c r="C370" t="s">
        <v>964</v>
      </c>
      <c r="D370" t="s">
        <v>1009</v>
      </c>
      <c r="E370" t="s">
        <v>1016</v>
      </c>
      <c r="F370" t="s">
        <v>1016</v>
      </c>
      <c r="G370" t="s">
        <v>1017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</row>
    <row r="371" spans="1:16" ht="12.75">
      <c r="A371" t="s">
        <v>134</v>
      </c>
      <c r="B371" t="s">
        <v>681</v>
      </c>
      <c r="C371" t="s">
        <v>964</v>
      </c>
      <c r="D371" t="s">
        <v>1009</v>
      </c>
      <c r="E371" t="s">
        <v>1018</v>
      </c>
      <c r="F371" t="s">
        <v>1018</v>
      </c>
      <c r="G371" t="s">
        <v>1019</v>
      </c>
      <c r="H371">
        <v>0</v>
      </c>
      <c r="I371">
        <v>0</v>
      </c>
      <c r="J371">
        <v>0</v>
      </c>
      <c r="K371">
        <v>0</v>
      </c>
      <c r="L371">
        <v>-166433.94</v>
      </c>
      <c r="M371">
        <v>0</v>
      </c>
      <c r="N371">
        <v>0</v>
      </c>
      <c r="O371">
        <v>-166433.94</v>
      </c>
      <c r="P371">
        <v>0</v>
      </c>
    </row>
    <row r="372" spans="1:16" ht="12.75">
      <c r="A372" t="s">
        <v>134</v>
      </c>
      <c r="B372" t="s">
        <v>681</v>
      </c>
      <c r="C372" t="s">
        <v>964</v>
      </c>
      <c r="D372" t="s">
        <v>1009</v>
      </c>
      <c r="E372" t="s">
        <v>1020</v>
      </c>
      <c r="F372" t="s">
        <v>1020</v>
      </c>
      <c r="G372" t="s">
        <v>1021</v>
      </c>
      <c r="H372">
        <v>0</v>
      </c>
      <c r="I372">
        <v>0</v>
      </c>
      <c r="J372">
        <v>0</v>
      </c>
      <c r="K372">
        <v>0</v>
      </c>
      <c r="L372">
        <v>-12958.08</v>
      </c>
      <c r="M372">
        <v>0</v>
      </c>
      <c r="N372">
        <v>0</v>
      </c>
      <c r="O372">
        <v>-12958.08</v>
      </c>
      <c r="P372">
        <v>0</v>
      </c>
    </row>
    <row r="373" spans="1:16" ht="12.75">
      <c r="A373" t="s">
        <v>134</v>
      </c>
      <c r="B373" t="s">
        <v>1022</v>
      </c>
      <c r="C373" t="s">
        <v>1023</v>
      </c>
      <c r="D373" t="s">
        <v>1024</v>
      </c>
      <c r="E373" t="s">
        <v>1025</v>
      </c>
      <c r="F373" t="s">
        <v>1025</v>
      </c>
      <c r="G373" t="s">
        <v>1026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</row>
    <row r="374" spans="1:16" ht="12.75">
      <c r="A374" t="s">
        <v>134</v>
      </c>
      <c r="B374" t="s">
        <v>1022</v>
      </c>
      <c r="C374" t="s">
        <v>1023</v>
      </c>
      <c r="D374" t="s">
        <v>1027</v>
      </c>
      <c r="E374" t="s">
        <v>1028</v>
      </c>
      <c r="F374" t="s">
        <v>1028</v>
      </c>
      <c r="G374" t="s">
        <v>1029</v>
      </c>
      <c r="H374">
        <v>0</v>
      </c>
      <c r="I374">
        <v>0</v>
      </c>
      <c r="J374">
        <v>0</v>
      </c>
      <c r="K374">
        <v>0</v>
      </c>
      <c r="L374">
        <v>494285.18</v>
      </c>
      <c r="M374">
        <v>0</v>
      </c>
      <c r="N374">
        <v>0</v>
      </c>
      <c r="O374">
        <v>494285.18</v>
      </c>
      <c r="P374">
        <v>0</v>
      </c>
    </row>
    <row r="375" spans="1:16" ht="12.75">
      <c r="A375" t="s">
        <v>134</v>
      </c>
      <c r="B375" t="s">
        <v>1022</v>
      </c>
      <c r="C375" t="s">
        <v>1030</v>
      </c>
      <c r="D375" t="s">
        <v>1031</v>
      </c>
      <c r="E375" t="s">
        <v>1032</v>
      </c>
      <c r="F375" t="s">
        <v>1032</v>
      </c>
      <c r="G375" t="s">
        <v>1033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</row>
    <row r="376" spans="1:16" ht="12.75">
      <c r="A376" t="s">
        <v>140</v>
      </c>
      <c r="B376" t="s">
        <v>1034</v>
      </c>
      <c r="C376" t="s">
        <v>1035</v>
      </c>
      <c r="D376" t="s">
        <v>1036</v>
      </c>
      <c r="E376" t="s">
        <v>1037</v>
      </c>
      <c r="F376" t="s">
        <v>1037</v>
      </c>
      <c r="G376" t="s">
        <v>1038</v>
      </c>
      <c r="H376">
        <v>0</v>
      </c>
      <c r="I376">
        <v>25723055.95</v>
      </c>
      <c r="J376">
        <v>25723055.95</v>
      </c>
      <c r="K376">
        <v>0</v>
      </c>
      <c r="L376">
        <v>0</v>
      </c>
      <c r="M376">
        <v>117168128</v>
      </c>
      <c r="N376">
        <v>117177330.83</v>
      </c>
      <c r="O376">
        <v>-9202.83</v>
      </c>
      <c r="P376">
        <v>0</v>
      </c>
    </row>
    <row r="377" spans="1:16" ht="12.75">
      <c r="A377" t="s">
        <v>140</v>
      </c>
      <c r="B377" t="s">
        <v>1034</v>
      </c>
      <c r="C377" t="s">
        <v>1035</v>
      </c>
      <c r="D377" t="s">
        <v>1036</v>
      </c>
      <c r="E377" t="s">
        <v>1039</v>
      </c>
      <c r="F377" t="s">
        <v>1039</v>
      </c>
      <c r="G377" t="s">
        <v>1040</v>
      </c>
      <c r="H377">
        <v>0</v>
      </c>
      <c r="I377">
        <v>18164532</v>
      </c>
      <c r="J377">
        <v>21017794.08</v>
      </c>
      <c r="K377">
        <v>-2853262.08</v>
      </c>
      <c r="L377">
        <v>0</v>
      </c>
      <c r="M377">
        <v>113159986.31</v>
      </c>
      <c r="N377">
        <v>129147630.86</v>
      </c>
      <c r="O377">
        <v>-15987644.55</v>
      </c>
      <c r="P377">
        <v>0</v>
      </c>
    </row>
    <row r="378" spans="1:16" ht="12.75">
      <c r="A378" t="s">
        <v>140</v>
      </c>
      <c r="B378" t="s">
        <v>1034</v>
      </c>
      <c r="C378" t="s">
        <v>1035</v>
      </c>
      <c r="D378" t="s">
        <v>1036</v>
      </c>
      <c r="E378" t="s">
        <v>1041</v>
      </c>
      <c r="F378" t="s">
        <v>1041</v>
      </c>
      <c r="G378" t="s">
        <v>1042</v>
      </c>
      <c r="H378">
        <v>0</v>
      </c>
      <c r="I378">
        <v>253280.16</v>
      </c>
      <c r="J378">
        <v>526111.84</v>
      </c>
      <c r="K378">
        <v>-272831.68</v>
      </c>
      <c r="L378">
        <v>0</v>
      </c>
      <c r="M378">
        <v>2068109.06</v>
      </c>
      <c r="N378">
        <v>2337297.71</v>
      </c>
      <c r="O378">
        <v>-269188.65</v>
      </c>
      <c r="P378">
        <v>0</v>
      </c>
    </row>
    <row r="379" spans="1:16" ht="12.75">
      <c r="A379" t="s">
        <v>140</v>
      </c>
      <c r="B379" t="s">
        <v>1034</v>
      </c>
      <c r="C379" t="s">
        <v>1035</v>
      </c>
      <c r="D379" t="s">
        <v>1036</v>
      </c>
      <c r="E379" t="s">
        <v>1043</v>
      </c>
      <c r="F379" t="s">
        <v>1043</v>
      </c>
      <c r="G379" t="s">
        <v>1044</v>
      </c>
      <c r="H379">
        <v>0</v>
      </c>
      <c r="I379">
        <v>782158151.57</v>
      </c>
      <c r="J379">
        <v>782799767.57</v>
      </c>
      <c r="K379">
        <v>-641616</v>
      </c>
      <c r="L379">
        <v>0</v>
      </c>
      <c r="M379">
        <v>4537070890.04</v>
      </c>
      <c r="N379">
        <v>4708368375.04</v>
      </c>
      <c r="O379">
        <v>-171297485</v>
      </c>
      <c r="P379">
        <v>0</v>
      </c>
    </row>
    <row r="380" spans="1:16" ht="12.75">
      <c r="A380" t="s">
        <v>140</v>
      </c>
      <c r="B380" t="s">
        <v>1034</v>
      </c>
      <c r="C380" t="s">
        <v>1035</v>
      </c>
      <c r="D380" t="s">
        <v>1036</v>
      </c>
      <c r="E380" t="s">
        <v>1045</v>
      </c>
      <c r="F380" t="s">
        <v>1045</v>
      </c>
      <c r="G380" t="s">
        <v>1046</v>
      </c>
      <c r="H380">
        <v>0</v>
      </c>
      <c r="I380">
        <v>10111664.11</v>
      </c>
      <c r="J380">
        <v>10357427.13</v>
      </c>
      <c r="K380">
        <v>-245763.02</v>
      </c>
      <c r="L380">
        <v>0</v>
      </c>
      <c r="M380">
        <v>83511838.54</v>
      </c>
      <c r="N380">
        <v>102379008.29</v>
      </c>
      <c r="O380">
        <v>-18867169.75</v>
      </c>
      <c r="P380">
        <v>0</v>
      </c>
    </row>
    <row r="381" spans="1:16" ht="12.75">
      <c r="A381" t="s">
        <v>140</v>
      </c>
      <c r="B381" t="s">
        <v>1034</v>
      </c>
      <c r="C381" t="s">
        <v>1035</v>
      </c>
      <c r="D381" t="s">
        <v>1036</v>
      </c>
      <c r="E381" t="s">
        <v>1047</v>
      </c>
      <c r="F381" t="s">
        <v>1047</v>
      </c>
      <c r="G381" t="s">
        <v>1048</v>
      </c>
      <c r="H381">
        <v>0</v>
      </c>
      <c r="I381">
        <v>2838850.56</v>
      </c>
      <c r="J381">
        <v>3321933.56</v>
      </c>
      <c r="K381">
        <v>-483083</v>
      </c>
      <c r="L381">
        <v>0</v>
      </c>
      <c r="M381">
        <v>22760567.98</v>
      </c>
      <c r="N381">
        <v>40475004.49</v>
      </c>
      <c r="O381">
        <v>-17714436.51</v>
      </c>
      <c r="P381">
        <v>0</v>
      </c>
    </row>
    <row r="382" spans="1:16" ht="12.75">
      <c r="A382" t="s">
        <v>140</v>
      </c>
      <c r="B382" t="s">
        <v>1034</v>
      </c>
      <c r="C382" t="s">
        <v>1035</v>
      </c>
      <c r="D382" t="s">
        <v>1036</v>
      </c>
      <c r="E382" t="s">
        <v>1049</v>
      </c>
      <c r="F382" t="s">
        <v>1049</v>
      </c>
      <c r="G382" t="s">
        <v>1050</v>
      </c>
      <c r="H382">
        <v>0</v>
      </c>
      <c r="I382">
        <v>64865</v>
      </c>
      <c r="J382">
        <v>64865</v>
      </c>
      <c r="K382">
        <v>0</v>
      </c>
      <c r="L382">
        <v>0</v>
      </c>
      <c r="M382">
        <v>951920</v>
      </c>
      <c r="N382">
        <v>951926</v>
      </c>
      <c r="O382">
        <v>-6</v>
      </c>
      <c r="P382">
        <v>0</v>
      </c>
    </row>
    <row r="383" spans="1:16" ht="12.75">
      <c r="A383" t="s">
        <v>140</v>
      </c>
      <c r="B383" t="s">
        <v>1034</v>
      </c>
      <c r="C383" t="s">
        <v>1035</v>
      </c>
      <c r="D383" t="s">
        <v>1036</v>
      </c>
      <c r="E383" t="s">
        <v>1051</v>
      </c>
      <c r="F383" t="s">
        <v>1051</v>
      </c>
      <c r="G383" t="s">
        <v>1052</v>
      </c>
      <c r="H383">
        <v>0</v>
      </c>
      <c r="I383">
        <v>10300000</v>
      </c>
      <c r="J383">
        <v>10300000</v>
      </c>
      <c r="K383">
        <v>0</v>
      </c>
      <c r="L383">
        <v>0</v>
      </c>
      <c r="M383">
        <v>95635000</v>
      </c>
      <c r="N383">
        <v>95635000</v>
      </c>
      <c r="O383">
        <v>0</v>
      </c>
      <c r="P383">
        <v>0</v>
      </c>
    </row>
    <row r="384" spans="1:16" ht="12.75">
      <c r="A384" t="s">
        <v>140</v>
      </c>
      <c r="B384" t="s">
        <v>1034</v>
      </c>
      <c r="C384" t="s">
        <v>1035</v>
      </c>
      <c r="D384" t="s">
        <v>1053</v>
      </c>
      <c r="E384" t="s">
        <v>1054</v>
      </c>
      <c r="F384" t="s">
        <v>1054</v>
      </c>
      <c r="G384" t="s">
        <v>1055</v>
      </c>
      <c r="H384">
        <v>0</v>
      </c>
      <c r="I384">
        <v>9202.83</v>
      </c>
      <c r="J384">
        <v>0</v>
      </c>
      <c r="K384">
        <v>9202.83</v>
      </c>
      <c r="L384">
        <v>-7892</v>
      </c>
      <c r="M384">
        <v>7892</v>
      </c>
      <c r="N384">
        <v>0</v>
      </c>
      <c r="O384">
        <v>0</v>
      </c>
      <c r="P384">
        <v>0</v>
      </c>
    </row>
    <row r="385" spans="1:16" ht="12.75">
      <c r="A385" t="s">
        <v>140</v>
      </c>
      <c r="B385" t="s">
        <v>1034</v>
      </c>
      <c r="C385" t="s">
        <v>1035</v>
      </c>
      <c r="D385" t="s">
        <v>1053</v>
      </c>
      <c r="E385" t="s">
        <v>1056</v>
      </c>
      <c r="F385" t="s">
        <v>1056</v>
      </c>
      <c r="G385" t="s">
        <v>1057</v>
      </c>
      <c r="H385">
        <v>0</v>
      </c>
      <c r="I385">
        <v>15960540.55</v>
      </c>
      <c r="J385">
        <v>0</v>
      </c>
      <c r="K385">
        <v>15960540.55</v>
      </c>
      <c r="L385">
        <v>-19440261.04</v>
      </c>
      <c r="M385">
        <v>19417133.35</v>
      </c>
      <c r="N385">
        <v>-23127.69</v>
      </c>
      <c r="O385">
        <v>0</v>
      </c>
      <c r="P385">
        <v>0</v>
      </c>
    </row>
    <row r="386" spans="1:16" ht="12.75">
      <c r="A386" t="s">
        <v>140</v>
      </c>
      <c r="B386" t="s">
        <v>1034</v>
      </c>
      <c r="C386" t="s">
        <v>1035</v>
      </c>
      <c r="D386" t="s">
        <v>1053</v>
      </c>
      <c r="E386" t="s">
        <v>1058</v>
      </c>
      <c r="F386" t="s">
        <v>1058</v>
      </c>
      <c r="G386" t="s">
        <v>1059</v>
      </c>
      <c r="H386">
        <v>0</v>
      </c>
      <c r="I386">
        <v>205876.69</v>
      </c>
      <c r="J386">
        <v>0</v>
      </c>
      <c r="K386">
        <v>205876.69</v>
      </c>
      <c r="L386">
        <v>-303088.9</v>
      </c>
      <c r="M386">
        <v>303088.9</v>
      </c>
      <c r="N386">
        <v>0</v>
      </c>
      <c r="O386">
        <v>0</v>
      </c>
      <c r="P386">
        <v>0</v>
      </c>
    </row>
    <row r="387" spans="1:16" ht="12.75">
      <c r="A387" t="s">
        <v>140</v>
      </c>
      <c r="B387" t="s">
        <v>1034</v>
      </c>
      <c r="C387" t="s">
        <v>1035</v>
      </c>
      <c r="D387" t="s">
        <v>1053</v>
      </c>
      <c r="E387" t="s">
        <v>1060</v>
      </c>
      <c r="F387" t="s">
        <v>1060</v>
      </c>
      <c r="G387" t="s">
        <v>1061</v>
      </c>
      <c r="H387">
        <v>0</v>
      </c>
      <c r="I387">
        <v>170844296.65</v>
      </c>
      <c r="J387">
        <v>0</v>
      </c>
      <c r="K387">
        <v>170844296.65</v>
      </c>
      <c r="L387">
        <v>-223962996.41</v>
      </c>
      <c r="M387">
        <v>223932345.47</v>
      </c>
      <c r="N387">
        <v>-7000</v>
      </c>
      <c r="O387">
        <v>-23650.94</v>
      </c>
      <c r="P387">
        <v>0</v>
      </c>
    </row>
    <row r="388" spans="1:16" ht="12.75">
      <c r="A388" t="s">
        <v>140</v>
      </c>
      <c r="B388" t="s">
        <v>1034</v>
      </c>
      <c r="C388" t="s">
        <v>1035</v>
      </c>
      <c r="D388" t="s">
        <v>1053</v>
      </c>
      <c r="E388" t="s">
        <v>1062</v>
      </c>
      <c r="F388" t="s">
        <v>1062</v>
      </c>
      <c r="G388" t="s">
        <v>1063</v>
      </c>
      <c r="H388">
        <v>0</v>
      </c>
      <c r="I388">
        <v>18861671.17</v>
      </c>
      <c r="J388">
        <v>0</v>
      </c>
      <c r="K388">
        <v>18861671.17</v>
      </c>
      <c r="L388">
        <v>-22545658.6</v>
      </c>
      <c r="M388">
        <v>22545091.97</v>
      </c>
      <c r="N388">
        <v>-172.75</v>
      </c>
      <c r="O388">
        <v>-393.88</v>
      </c>
      <c r="P388">
        <v>0</v>
      </c>
    </row>
    <row r="389" spans="1:16" ht="12.75">
      <c r="A389" t="s">
        <v>140</v>
      </c>
      <c r="B389" t="s">
        <v>1034</v>
      </c>
      <c r="C389" t="s">
        <v>1035</v>
      </c>
      <c r="D389" t="s">
        <v>1053</v>
      </c>
      <c r="E389" t="s">
        <v>1064</v>
      </c>
      <c r="F389" t="s">
        <v>1064</v>
      </c>
      <c r="G389" t="s">
        <v>1065</v>
      </c>
      <c r="H389">
        <v>0</v>
      </c>
      <c r="I389">
        <v>17714436.509999998</v>
      </c>
      <c r="J389">
        <v>0</v>
      </c>
      <c r="K389">
        <v>17714436.51</v>
      </c>
      <c r="L389">
        <v>-18167161.59</v>
      </c>
      <c r="M389">
        <v>18134666.56</v>
      </c>
      <c r="N389">
        <v>-32495.03</v>
      </c>
      <c r="O389">
        <v>0</v>
      </c>
      <c r="P389">
        <v>0</v>
      </c>
    </row>
    <row r="390" spans="1:16" ht="12.75">
      <c r="A390" t="s">
        <v>140</v>
      </c>
      <c r="B390" t="s">
        <v>1034</v>
      </c>
      <c r="C390" t="s">
        <v>1035</v>
      </c>
      <c r="D390" t="s">
        <v>1053</v>
      </c>
      <c r="E390" t="s">
        <v>1066</v>
      </c>
      <c r="F390" t="s">
        <v>1066</v>
      </c>
      <c r="G390" t="s">
        <v>1067</v>
      </c>
      <c r="H390">
        <v>0</v>
      </c>
      <c r="I390">
        <v>6</v>
      </c>
      <c r="J390">
        <v>0</v>
      </c>
      <c r="K390">
        <v>6</v>
      </c>
      <c r="L390">
        <v>0</v>
      </c>
      <c r="M390">
        <v>0</v>
      </c>
      <c r="N390">
        <v>0</v>
      </c>
      <c r="O390">
        <v>0</v>
      </c>
      <c r="P390">
        <v>0</v>
      </c>
    </row>
    <row r="391" spans="1:16" ht="12.75">
      <c r="A391" t="s">
        <v>140</v>
      </c>
      <c r="B391" t="s">
        <v>1034</v>
      </c>
      <c r="C391" t="s">
        <v>1035</v>
      </c>
      <c r="D391" t="s">
        <v>1053</v>
      </c>
      <c r="E391" t="s">
        <v>1068</v>
      </c>
      <c r="F391" t="s">
        <v>1068</v>
      </c>
      <c r="G391" t="s">
        <v>1069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</row>
    <row r="392" spans="1:16" ht="12.75">
      <c r="A392" t="s">
        <v>140</v>
      </c>
      <c r="B392" t="s">
        <v>1034</v>
      </c>
      <c r="C392" t="s">
        <v>1070</v>
      </c>
      <c r="D392" t="s">
        <v>1071</v>
      </c>
      <c r="E392" t="s">
        <v>1072</v>
      </c>
      <c r="F392" t="s">
        <v>1072</v>
      </c>
      <c r="G392" t="s">
        <v>1073</v>
      </c>
      <c r="H392">
        <v>0</v>
      </c>
      <c r="I392">
        <v>0</v>
      </c>
      <c r="J392">
        <v>0</v>
      </c>
      <c r="K392">
        <v>0</v>
      </c>
      <c r="L392">
        <v>-684658.1</v>
      </c>
      <c r="M392">
        <v>13100195.58</v>
      </c>
      <c r="N392">
        <v>12867882.29</v>
      </c>
      <c r="O392">
        <v>-452344.81</v>
      </c>
      <c r="P392">
        <v>0</v>
      </c>
    </row>
    <row r="393" spans="1:16" ht="12.75">
      <c r="A393" t="s">
        <v>140</v>
      </c>
      <c r="B393" t="s">
        <v>1034</v>
      </c>
      <c r="C393" t="s">
        <v>1070</v>
      </c>
      <c r="D393" t="s">
        <v>1074</v>
      </c>
      <c r="E393" t="s">
        <v>1075</v>
      </c>
      <c r="F393" t="s">
        <v>1076</v>
      </c>
      <c r="G393" t="s">
        <v>1077</v>
      </c>
      <c r="H393">
        <v>0</v>
      </c>
      <c r="I393">
        <v>123973.44</v>
      </c>
      <c r="J393">
        <v>106216.73</v>
      </c>
      <c r="K393">
        <v>17756.71</v>
      </c>
      <c r="L393">
        <v>-22945.47</v>
      </c>
      <c r="M393">
        <v>740296.49</v>
      </c>
      <c r="N393">
        <v>756283.87</v>
      </c>
      <c r="O393">
        <v>-38932.85</v>
      </c>
      <c r="P393">
        <v>0</v>
      </c>
    </row>
    <row r="394" spans="1:16" ht="12.75">
      <c r="A394" t="s">
        <v>140</v>
      </c>
      <c r="B394" t="s">
        <v>1034</v>
      </c>
      <c r="C394" t="s">
        <v>1070</v>
      </c>
      <c r="D394" t="s">
        <v>1074</v>
      </c>
      <c r="E394" t="s">
        <v>1075</v>
      </c>
      <c r="F394" t="s">
        <v>1078</v>
      </c>
      <c r="G394" t="s">
        <v>1079</v>
      </c>
      <c r="H394">
        <v>0</v>
      </c>
      <c r="I394">
        <v>133011600.48</v>
      </c>
      <c r="J394">
        <v>132328337.52</v>
      </c>
      <c r="K394">
        <v>683262.96</v>
      </c>
      <c r="L394">
        <v>-209531.4</v>
      </c>
      <c r="M394">
        <v>1372975808.43</v>
      </c>
      <c r="N394">
        <v>1373582129.71</v>
      </c>
      <c r="O394">
        <v>-815852.68</v>
      </c>
      <c r="P394">
        <v>0</v>
      </c>
    </row>
    <row r="395" spans="1:16" ht="12.75">
      <c r="A395" t="s">
        <v>140</v>
      </c>
      <c r="B395" t="s">
        <v>1034</v>
      </c>
      <c r="C395" t="s">
        <v>1070</v>
      </c>
      <c r="D395" t="s">
        <v>1074</v>
      </c>
      <c r="E395" t="s">
        <v>1080</v>
      </c>
      <c r="F395" t="s">
        <v>1081</v>
      </c>
      <c r="G395" t="s">
        <v>1082</v>
      </c>
      <c r="H395">
        <v>0</v>
      </c>
      <c r="I395">
        <v>132328337.52</v>
      </c>
      <c r="J395">
        <v>185599322.84</v>
      </c>
      <c r="K395">
        <v>-53270985.32</v>
      </c>
      <c r="L395">
        <v>-9361014.55</v>
      </c>
      <c r="M395">
        <v>1373582129.71</v>
      </c>
      <c r="N395">
        <v>1373330615.14</v>
      </c>
      <c r="O395">
        <v>-9109499.98</v>
      </c>
      <c r="P395">
        <v>0</v>
      </c>
    </row>
    <row r="396" spans="1:16" ht="12.75">
      <c r="A396" t="s">
        <v>140</v>
      </c>
      <c r="B396" t="s">
        <v>1034</v>
      </c>
      <c r="C396" t="s">
        <v>1070</v>
      </c>
      <c r="D396" t="s">
        <v>1083</v>
      </c>
      <c r="E396" t="s">
        <v>1084</v>
      </c>
      <c r="F396" t="s">
        <v>1085</v>
      </c>
      <c r="G396" t="s">
        <v>1086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</row>
    <row r="397" spans="1:16" ht="12.75">
      <c r="A397" t="s">
        <v>140</v>
      </c>
      <c r="B397" t="s">
        <v>1034</v>
      </c>
      <c r="C397" t="s">
        <v>1070</v>
      </c>
      <c r="D397" t="s">
        <v>1083</v>
      </c>
      <c r="E397" t="s">
        <v>1084</v>
      </c>
      <c r="F397" t="s">
        <v>1087</v>
      </c>
      <c r="G397" t="s">
        <v>1088</v>
      </c>
      <c r="H397">
        <v>0</v>
      </c>
      <c r="I397">
        <v>2524.56</v>
      </c>
      <c r="J397">
        <v>2534.23</v>
      </c>
      <c r="K397">
        <v>-9.67</v>
      </c>
      <c r="L397">
        <v>-15619.96</v>
      </c>
      <c r="M397">
        <v>66701.36</v>
      </c>
      <c r="N397">
        <v>65094.46</v>
      </c>
      <c r="O397">
        <v>-14013.06</v>
      </c>
      <c r="P397">
        <v>0</v>
      </c>
    </row>
    <row r="398" spans="1:16" ht="12.75">
      <c r="A398" t="s">
        <v>140</v>
      </c>
      <c r="B398" t="s">
        <v>1034</v>
      </c>
      <c r="C398" t="s">
        <v>1070</v>
      </c>
      <c r="D398" t="s">
        <v>1083</v>
      </c>
      <c r="E398" t="s">
        <v>1084</v>
      </c>
      <c r="F398" t="s">
        <v>1089</v>
      </c>
      <c r="G398" t="s">
        <v>1090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</row>
    <row r="399" spans="1:16" ht="12.75">
      <c r="A399" t="s">
        <v>140</v>
      </c>
      <c r="B399" t="s">
        <v>1034</v>
      </c>
      <c r="C399" t="s">
        <v>1070</v>
      </c>
      <c r="D399" t="s">
        <v>1083</v>
      </c>
      <c r="E399" t="s">
        <v>1084</v>
      </c>
      <c r="F399" t="s">
        <v>1091</v>
      </c>
      <c r="G399" t="s">
        <v>1092</v>
      </c>
      <c r="H399">
        <v>0</v>
      </c>
      <c r="I399">
        <v>107442.94</v>
      </c>
      <c r="J399">
        <v>27071.25</v>
      </c>
      <c r="K399">
        <v>80371.69</v>
      </c>
      <c r="L399">
        <v>-952172.48</v>
      </c>
      <c r="M399">
        <v>146963.69</v>
      </c>
      <c r="N399">
        <v>219098.56</v>
      </c>
      <c r="O399">
        <v>-1024307.35</v>
      </c>
      <c r="P399">
        <v>0</v>
      </c>
    </row>
    <row r="400" spans="1:16" ht="12.75">
      <c r="A400" t="s">
        <v>140</v>
      </c>
      <c r="B400" t="s">
        <v>1034</v>
      </c>
      <c r="C400" t="s">
        <v>1070</v>
      </c>
      <c r="D400" t="s">
        <v>1083</v>
      </c>
      <c r="E400" t="s">
        <v>1084</v>
      </c>
      <c r="F400" t="s">
        <v>1093</v>
      </c>
      <c r="G400" t="s">
        <v>1094</v>
      </c>
      <c r="H400">
        <v>0</v>
      </c>
      <c r="I400">
        <v>0</v>
      </c>
      <c r="J400">
        <v>0</v>
      </c>
      <c r="K400">
        <v>0</v>
      </c>
      <c r="L400">
        <v>-22363.21</v>
      </c>
      <c r="M400">
        <v>855.28</v>
      </c>
      <c r="N400">
        <v>855.28</v>
      </c>
      <c r="O400">
        <v>-22363.21</v>
      </c>
      <c r="P400">
        <v>0</v>
      </c>
    </row>
    <row r="401" spans="1:16" ht="12.75">
      <c r="A401" t="s">
        <v>140</v>
      </c>
      <c r="B401" t="s">
        <v>1034</v>
      </c>
      <c r="C401" t="s">
        <v>1070</v>
      </c>
      <c r="D401" t="s">
        <v>1083</v>
      </c>
      <c r="E401" t="s">
        <v>1084</v>
      </c>
      <c r="F401" t="s">
        <v>1095</v>
      </c>
      <c r="G401" t="s">
        <v>1096</v>
      </c>
      <c r="H401">
        <v>0</v>
      </c>
      <c r="I401">
        <v>2008.58</v>
      </c>
      <c r="J401">
        <v>12868.8</v>
      </c>
      <c r="K401">
        <v>-10860.22</v>
      </c>
      <c r="L401">
        <v>-1927.66</v>
      </c>
      <c r="M401">
        <v>30696.36</v>
      </c>
      <c r="N401">
        <v>47277.28</v>
      </c>
      <c r="O401">
        <v>-18508.58</v>
      </c>
      <c r="P401">
        <v>0</v>
      </c>
    </row>
    <row r="402" spans="1:16" ht="12.75">
      <c r="A402" t="s">
        <v>140</v>
      </c>
      <c r="B402" t="s">
        <v>1034</v>
      </c>
      <c r="C402" t="s">
        <v>1070</v>
      </c>
      <c r="D402" t="s">
        <v>1083</v>
      </c>
      <c r="E402" t="s">
        <v>1084</v>
      </c>
      <c r="F402" t="s">
        <v>1097</v>
      </c>
      <c r="G402" t="s">
        <v>1098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</row>
    <row r="403" spans="1:16" ht="12.75">
      <c r="A403" t="s">
        <v>140</v>
      </c>
      <c r="B403" t="s">
        <v>1034</v>
      </c>
      <c r="C403" t="s">
        <v>1070</v>
      </c>
      <c r="D403" t="s">
        <v>1083</v>
      </c>
      <c r="E403" t="s">
        <v>1084</v>
      </c>
      <c r="F403" t="s">
        <v>1099</v>
      </c>
      <c r="G403" t="s">
        <v>1100</v>
      </c>
      <c r="H403">
        <v>0</v>
      </c>
      <c r="I403">
        <v>418214.92</v>
      </c>
      <c r="J403">
        <v>117113.39</v>
      </c>
      <c r="K403">
        <v>301101.53</v>
      </c>
      <c r="L403">
        <v>-49810.99</v>
      </c>
      <c r="M403">
        <v>173946.34</v>
      </c>
      <c r="N403">
        <v>440331.34</v>
      </c>
      <c r="O403">
        <v>-316195.99</v>
      </c>
      <c r="P403">
        <v>0</v>
      </c>
    </row>
    <row r="404" spans="1:16" ht="12.75">
      <c r="A404" t="s">
        <v>140</v>
      </c>
      <c r="B404" t="s">
        <v>1034</v>
      </c>
      <c r="C404" t="s">
        <v>1070</v>
      </c>
      <c r="D404" t="s">
        <v>1083</v>
      </c>
      <c r="E404" t="s">
        <v>1084</v>
      </c>
      <c r="F404" t="s">
        <v>1101</v>
      </c>
      <c r="G404" t="s">
        <v>1102</v>
      </c>
      <c r="H404">
        <v>0</v>
      </c>
      <c r="I404">
        <v>0</v>
      </c>
      <c r="J404">
        <v>0</v>
      </c>
      <c r="K404">
        <v>0</v>
      </c>
      <c r="L404">
        <v>-368.84</v>
      </c>
      <c r="M404">
        <v>0</v>
      </c>
      <c r="N404">
        <v>0</v>
      </c>
      <c r="O404">
        <v>-368.84</v>
      </c>
      <c r="P404">
        <v>0</v>
      </c>
    </row>
    <row r="405" spans="1:16" ht="12.75">
      <c r="A405" t="s">
        <v>140</v>
      </c>
      <c r="B405" t="s">
        <v>1034</v>
      </c>
      <c r="C405" t="s">
        <v>1070</v>
      </c>
      <c r="D405" t="s">
        <v>1083</v>
      </c>
      <c r="E405" t="s">
        <v>1084</v>
      </c>
      <c r="F405" t="s">
        <v>1103</v>
      </c>
      <c r="G405" t="s">
        <v>1104</v>
      </c>
      <c r="H405">
        <v>0</v>
      </c>
      <c r="I405">
        <v>0</v>
      </c>
      <c r="J405">
        <v>0</v>
      </c>
      <c r="K405">
        <v>0</v>
      </c>
      <c r="L405">
        <v>-463.83</v>
      </c>
      <c r="M405">
        <v>0</v>
      </c>
      <c r="N405">
        <v>0</v>
      </c>
      <c r="O405">
        <v>-463.83</v>
      </c>
      <c r="P405">
        <v>0</v>
      </c>
    </row>
    <row r="406" spans="1:16" ht="12.75">
      <c r="A406" t="s">
        <v>140</v>
      </c>
      <c r="B406" t="s">
        <v>1034</v>
      </c>
      <c r="C406" t="s">
        <v>1070</v>
      </c>
      <c r="D406" t="s">
        <v>1083</v>
      </c>
      <c r="E406" t="s">
        <v>1084</v>
      </c>
      <c r="F406" t="s">
        <v>1105</v>
      </c>
      <c r="G406" t="s">
        <v>1106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1331057</v>
      </c>
      <c r="N406">
        <v>1331057</v>
      </c>
      <c r="O406">
        <v>0</v>
      </c>
      <c r="P406">
        <v>0</v>
      </c>
    </row>
    <row r="407" spans="1:16" ht="12.75">
      <c r="A407" t="s">
        <v>140</v>
      </c>
      <c r="B407" t="s">
        <v>1034</v>
      </c>
      <c r="C407" t="s">
        <v>1070</v>
      </c>
      <c r="D407" t="s">
        <v>1083</v>
      </c>
      <c r="E407" t="s">
        <v>1084</v>
      </c>
      <c r="F407" t="s">
        <v>1107</v>
      </c>
      <c r="G407" t="s">
        <v>1108</v>
      </c>
      <c r="H407">
        <v>0</v>
      </c>
      <c r="I407">
        <v>242687.25</v>
      </c>
      <c r="J407">
        <v>217533.47</v>
      </c>
      <c r="K407">
        <v>25153.78</v>
      </c>
      <c r="L407">
        <v>-439.82</v>
      </c>
      <c r="M407">
        <v>882122.17</v>
      </c>
      <c r="N407">
        <v>907322.46</v>
      </c>
      <c r="O407">
        <v>-25640.11</v>
      </c>
      <c r="P407">
        <v>0</v>
      </c>
    </row>
    <row r="408" spans="1:16" ht="12.75">
      <c r="A408" t="s">
        <v>140</v>
      </c>
      <c r="B408" t="s">
        <v>1034</v>
      </c>
      <c r="C408" t="s">
        <v>1070</v>
      </c>
      <c r="D408" t="s">
        <v>1083</v>
      </c>
      <c r="E408" t="s">
        <v>1084</v>
      </c>
      <c r="F408" t="s">
        <v>1109</v>
      </c>
      <c r="G408" t="s">
        <v>1110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10858709.56</v>
      </c>
      <c r="N408">
        <v>10858709.56</v>
      </c>
      <c r="O408">
        <v>0</v>
      </c>
      <c r="P408">
        <v>0</v>
      </c>
    </row>
    <row r="409" spans="1:16" ht="12.75">
      <c r="A409" t="s">
        <v>140</v>
      </c>
      <c r="B409" t="s">
        <v>1034</v>
      </c>
      <c r="C409" t="s">
        <v>1070</v>
      </c>
      <c r="D409" t="s">
        <v>1083</v>
      </c>
      <c r="E409" t="s">
        <v>1111</v>
      </c>
      <c r="F409" t="s">
        <v>1111</v>
      </c>
      <c r="G409" t="s">
        <v>1112</v>
      </c>
      <c r="H409">
        <v>0</v>
      </c>
      <c r="I409">
        <v>1997803.89</v>
      </c>
      <c r="J409">
        <v>1997803.89</v>
      </c>
      <c r="K409">
        <v>0</v>
      </c>
      <c r="L409">
        <v>0</v>
      </c>
      <c r="M409">
        <v>11630053.74</v>
      </c>
      <c r="N409">
        <v>11630053.74</v>
      </c>
      <c r="O409">
        <v>0</v>
      </c>
      <c r="P409">
        <v>0</v>
      </c>
    </row>
    <row r="410" spans="1:16" ht="12.75">
      <c r="A410" t="s">
        <v>140</v>
      </c>
      <c r="B410" t="s">
        <v>1034</v>
      </c>
      <c r="C410" t="s">
        <v>1070</v>
      </c>
      <c r="D410" t="s">
        <v>1083</v>
      </c>
      <c r="E410" t="s">
        <v>1113</v>
      </c>
      <c r="F410" t="s">
        <v>1114</v>
      </c>
      <c r="G410" t="s">
        <v>1115</v>
      </c>
      <c r="H410">
        <v>0</v>
      </c>
      <c r="I410">
        <v>269165.43</v>
      </c>
      <c r="J410">
        <v>197483.82</v>
      </c>
      <c r="K410">
        <v>71681.61</v>
      </c>
      <c r="L410">
        <v>-76105.07</v>
      </c>
      <c r="M410">
        <v>1578916.11</v>
      </c>
      <c r="N410">
        <v>1580250.81</v>
      </c>
      <c r="O410">
        <v>-77439.77</v>
      </c>
      <c r="P410">
        <v>0</v>
      </c>
    </row>
    <row r="411" spans="1:16" ht="12.75">
      <c r="A411" t="s">
        <v>140</v>
      </c>
      <c r="B411" t="s">
        <v>1034</v>
      </c>
      <c r="C411" t="s">
        <v>1070</v>
      </c>
      <c r="D411" t="s">
        <v>1083</v>
      </c>
      <c r="E411" t="s">
        <v>1113</v>
      </c>
      <c r="F411" t="s">
        <v>1116</v>
      </c>
      <c r="G411" t="s">
        <v>1117</v>
      </c>
      <c r="H411">
        <v>0</v>
      </c>
      <c r="I411">
        <v>172478.89</v>
      </c>
      <c r="J411">
        <v>197130.59</v>
      </c>
      <c r="K411">
        <v>-24651.7</v>
      </c>
      <c r="L411">
        <v>-95704.24</v>
      </c>
      <c r="M411">
        <v>899193.15</v>
      </c>
      <c r="N411">
        <v>1051461.16</v>
      </c>
      <c r="O411">
        <v>-247972.25</v>
      </c>
      <c r="P411">
        <v>0</v>
      </c>
    </row>
    <row r="412" spans="1:16" ht="12.75">
      <c r="A412" t="s">
        <v>140</v>
      </c>
      <c r="B412" t="s">
        <v>1034</v>
      </c>
      <c r="C412" t="s">
        <v>1070</v>
      </c>
      <c r="D412" t="s">
        <v>1083</v>
      </c>
      <c r="E412" t="s">
        <v>1113</v>
      </c>
      <c r="F412" t="s">
        <v>1118</v>
      </c>
      <c r="G412" t="s">
        <v>1119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</row>
    <row r="413" spans="1:16" ht="12.75">
      <c r="A413" t="s">
        <v>140</v>
      </c>
      <c r="B413" t="s">
        <v>1034</v>
      </c>
      <c r="C413" t="s">
        <v>1070</v>
      </c>
      <c r="D413" t="s">
        <v>1083</v>
      </c>
      <c r="E413" t="s">
        <v>1113</v>
      </c>
      <c r="F413" t="s">
        <v>1120</v>
      </c>
      <c r="G413" t="s">
        <v>1121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</row>
    <row r="414" spans="1:16" ht="12.75">
      <c r="A414" t="s">
        <v>140</v>
      </c>
      <c r="B414" t="s">
        <v>1034</v>
      </c>
      <c r="C414" t="s">
        <v>1070</v>
      </c>
      <c r="D414" t="s">
        <v>1083</v>
      </c>
      <c r="E414" t="s">
        <v>1113</v>
      </c>
      <c r="F414" t="s">
        <v>1122</v>
      </c>
      <c r="G414" t="s">
        <v>1123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</row>
    <row r="415" spans="1:16" ht="12.75">
      <c r="A415" t="s">
        <v>140</v>
      </c>
      <c r="B415" t="s">
        <v>1034</v>
      </c>
      <c r="C415" t="s">
        <v>1070</v>
      </c>
      <c r="D415" t="s">
        <v>1083</v>
      </c>
      <c r="E415" t="s">
        <v>1113</v>
      </c>
      <c r="F415" t="s">
        <v>1124</v>
      </c>
      <c r="G415" t="s">
        <v>1125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</row>
    <row r="416" spans="1:16" ht="12.75">
      <c r="A416" t="s">
        <v>140</v>
      </c>
      <c r="B416" t="s">
        <v>1034</v>
      </c>
      <c r="C416" t="s">
        <v>1070</v>
      </c>
      <c r="D416" t="s">
        <v>1083</v>
      </c>
      <c r="E416" t="s">
        <v>1113</v>
      </c>
      <c r="F416" t="s">
        <v>1126</v>
      </c>
      <c r="G416" t="s">
        <v>1127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</row>
    <row r="417" spans="1:16" ht="12.75">
      <c r="A417" t="s">
        <v>140</v>
      </c>
      <c r="B417" t="s">
        <v>1034</v>
      </c>
      <c r="C417" t="s">
        <v>1070</v>
      </c>
      <c r="D417" t="s">
        <v>1083</v>
      </c>
      <c r="E417" t="s">
        <v>1113</v>
      </c>
      <c r="F417" t="s">
        <v>1128</v>
      </c>
      <c r="G417" t="s">
        <v>1129</v>
      </c>
      <c r="H417">
        <v>0</v>
      </c>
      <c r="I417">
        <v>731147.22</v>
      </c>
      <c r="J417">
        <v>528699.87</v>
      </c>
      <c r="K417">
        <v>202447.35</v>
      </c>
      <c r="L417">
        <v>-746104.48</v>
      </c>
      <c r="M417">
        <v>2826253.59</v>
      </c>
      <c r="N417">
        <v>2813364.18</v>
      </c>
      <c r="O417">
        <v>-733215.07</v>
      </c>
      <c r="P417">
        <v>0</v>
      </c>
    </row>
    <row r="418" spans="1:16" ht="12.75">
      <c r="A418" t="s">
        <v>140</v>
      </c>
      <c r="B418" t="s">
        <v>1034</v>
      </c>
      <c r="C418" t="s">
        <v>1070</v>
      </c>
      <c r="D418" t="s">
        <v>1083</v>
      </c>
      <c r="E418" t="s">
        <v>1113</v>
      </c>
      <c r="F418" t="s">
        <v>1130</v>
      </c>
      <c r="G418" t="s">
        <v>1131</v>
      </c>
      <c r="H418">
        <v>0</v>
      </c>
      <c r="I418">
        <v>2698918.83</v>
      </c>
      <c r="J418">
        <v>2484811.74</v>
      </c>
      <c r="K418">
        <v>214107.09</v>
      </c>
      <c r="L418">
        <v>-341690.72</v>
      </c>
      <c r="M418">
        <v>7725955.97</v>
      </c>
      <c r="N418">
        <v>7633980.41</v>
      </c>
      <c r="O418">
        <v>-249715.16</v>
      </c>
      <c r="P418">
        <v>0</v>
      </c>
    </row>
    <row r="419" spans="1:16" ht="12.75">
      <c r="A419" t="s">
        <v>140</v>
      </c>
      <c r="B419" t="s">
        <v>1034</v>
      </c>
      <c r="C419" t="s">
        <v>1070</v>
      </c>
      <c r="D419" t="s">
        <v>1083</v>
      </c>
      <c r="E419" t="s">
        <v>1132</v>
      </c>
      <c r="F419" t="s">
        <v>1133</v>
      </c>
      <c r="G419" t="s">
        <v>1134</v>
      </c>
      <c r="H419">
        <v>0</v>
      </c>
      <c r="I419">
        <v>0</v>
      </c>
      <c r="J419">
        <v>0</v>
      </c>
      <c r="K419">
        <v>0</v>
      </c>
      <c r="L419">
        <v>-133.75</v>
      </c>
      <c r="M419">
        <v>0</v>
      </c>
      <c r="N419">
        <v>0</v>
      </c>
      <c r="O419">
        <v>-133.75</v>
      </c>
      <c r="P419">
        <v>0</v>
      </c>
    </row>
    <row r="420" spans="1:16" ht="12.75">
      <c r="A420" t="s">
        <v>140</v>
      </c>
      <c r="B420" t="s">
        <v>1034</v>
      </c>
      <c r="C420" t="s">
        <v>1070</v>
      </c>
      <c r="D420" t="s">
        <v>1083</v>
      </c>
      <c r="E420" t="s">
        <v>1132</v>
      </c>
      <c r="F420" t="s">
        <v>1135</v>
      </c>
      <c r="G420" t="s">
        <v>1136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2516761.09</v>
      </c>
      <c r="N420">
        <v>2516761.09</v>
      </c>
      <c r="O420">
        <v>0</v>
      </c>
      <c r="P420">
        <v>0</v>
      </c>
    </row>
    <row r="421" spans="1:16" ht="12.75">
      <c r="A421" t="s">
        <v>140</v>
      </c>
      <c r="B421" t="s">
        <v>1034</v>
      </c>
      <c r="C421" t="s">
        <v>1070</v>
      </c>
      <c r="D421" t="s">
        <v>1083</v>
      </c>
      <c r="E421" t="s">
        <v>1132</v>
      </c>
      <c r="F421" t="s">
        <v>1137</v>
      </c>
      <c r="G421" t="s">
        <v>1138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1876714.1</v>
      </c>
      <c r="N421">
        <v>1876714.1</v>
      </c>
      <c r="O421">
        <v>0</v>
      </c>
      <c r="P421">
        <v>0</v>
      </c>
    </row>
    <row r="422" spans="1:16" ht="12.75">
      <c r="A422" t="s">
        <v>140</v>
      </c>
      <c r="B422" t="s">
        <v>1034</v>
      </c>
      <c r="C422" t="s">
        <v>1070</v>
      </c>
      <c r="D422" t="s">
        <v>1083</v>
      </c>
      <c r="E422" t="s">
        <v>1132</v>
      </c>
      <c r="F422" t="s">
        <v>1139</v>
      </c>
      <c r="G422" t="s">
        <v>1140</v>
      </c>
      <c r="H422">
        <v>0</v>
      </c>
      <c r="I422">
        <v>0</v>
      </c>
      <c r="J422">
        <v>0</v>
      </c>
      <c r="K422">
        <v>0</v>
      </c>
      <c r="L422">
        <v>-165122.69</v>
      </c>
      <c r="M422">
        <v>5837929.9</v>
      </c>
      <c r="N422">
        <v>5672807.21</v>
      </c>
      <c r="O422">
        <v>0</v>
      </c>
      <c r="P422">
        <v>0</v>
      </c>
    </row>
    <row r="423" spans="1:16" ht="12.75">
      <c r="A423" t="s">
        <v>140</v>
      </c>
      <c r="B423" t="s">
        <v>1034</v>
      </c>
      <c r="C423" t="s">
        <v>1070</v>
      </c>
      <c r="D423" t="s">
        <v>1083</v>
      </c>
      <c r="E423" t="s">
        <v>1132</v>
      </c>
      <c r="F423" t="s">
        <v>1141</v>
      </c>
      <c r="G423" t="s">
        <v>1142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12581.63</v>
      </c>
      <c r="N423">
        <v>12581.63</v>
      </c>
      <c r="O423">
        <v>0</v>
      </c>
      <c r="P423">
        <v>0</v>
      </c>
    </row>
    <row r="424" spans="1:16" ht="12.75">
      <c r="A424" t="s">
        <v>140</v>
      </c>
      <c r="B424" t="s">
        <v>1034</v>
      </c>
      <c r="C424" t="s">
        <v>1070</v>
      </c>
      <c r="D424" t="s">
        <v>1083</v>
      </c>
      <c r="E424" t="s">
        <v>1132</v>
      </c>
      <c r="F424" t="s">
        <v>1143</v>
      </c>
      <c r="G424" t="s">
        <v>1144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143546.1</v>
      </c>
      <c r="N424">
        <v>143546.1</v>
      </c>
      <c r="O424">
        <v>0</v>
      </c>
      <c r="P424">
        <v>0</v>
      </c>
    </row>
    <row r="425" spans="1:16" ht="12.75">
      <c r="A425" t="s">
        <v>140</v>
      </c>
      <c r="B425" t="s">
        <v>1034</v>
      </c>
      <c r="C425" t="s">
        <v>1070</v>
      </c>
      <c r="D425" t="s">
        <v>1083</v>
      </c>
      <c r="E425" t="s">
        <v>1132</v>
      </c>
      <c r="F425" t="s">
        <v>1145</v>
      </c>
      <c r="G425" t="s">
        <v>1146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2986.36</v>
      </c>
      <c r="N425">
        <v>2986.36</v>
      </c>
      <c r="O425">
        <v>0</v>
      </c>
      <c r="P425">
        <v>0</v>
      </c>
    </row>
    <row r="426" spans="1:16" ht="12.75">
      <c r="A426" t="s">
        <v>140</v>
      </c>
      <c r="B426" t="s">
        <v>1034</v>
      </c>
      <c r="C426" t="s">
        <v>1070</v>
      </c>
      <c r="D426" t="s">
        <v>1083</v>
      </c>
      <c r="E426" t="s">
        <v>1132</v>
      </c>
      <c r="F426" t="s">
        <v>1147</v>
      </c>
      <c r="G426" t="s">
        <v>1148</v>
      </c>
      <c r="H426">
        <v>0</v>
      </c>
      <c r="I426">
        <v>2692.21</v>
      </c>
      <c r="J426">
        <v>2422.21</v>
      </c>
      <c r="K426">
        <v>270</v>
      </c>
      <c r="L426">
        <v>-360</v>
      </c>
      <c r="M426">
        <v>140383.95</v>
      </c>
      <c r="N426">
        <v>140293.95</v>
      </c>
      <c r="O426">
        <v>-270</v>
      </c>
      <c r="P426">
        <v>0</v>
      </c>
    </row>
    <row r="427" spans="1:16" ht="12.75">
      <c r="A427" t="s">
        <v>140</v>
      </c>
      <c r="B427" t="s">
        <v>1034</v>
      </c>
      <c r="C427" t="s">
        <v>1070</v>
      </c>
      <c r="D427" t="s">
        <v>1083</v>
      </c>
      <c r="E427" t="s">
        <v>1132</v>
      </c>
      <c r="F427" t="s">
        <v>1149</v>
      </c>
      <c r="G427" t="s">
        <v>1150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</row>
    <row r="428" spans="1:16" ht="12.75">
      <c r="A428" t="s">
        <v>140</v>
      </c>
      <c r="B428" t="s">
        <v>1034</v>
      </c>
      <c r="C428" t="s">
        <v>1070</v>
      </c>
      <c r="D428" t="s">
        <v>1083</v>
      </c>
      <c r="E428" t="s">
        <v>1132</v>
      </c>
      <c r="F428" t="s">
        <v>1151</v>
      </c>
      <c r="G428" t="s">
        <v>1152</v>
      </c>
      <c r="H428">
        <v>0</v>
      </c>
      <c r="I428">
        <v>0</v>
      </c>
      <c r="J428">
        <v>0</v>
      </c>
      <c r="K428">
        <v>0</v>
      </c>
      <c r="L428">
        <v>-43947.12</v>
      </c>
      <c r="M428">
        <v>0</v>
      </c>
      <c r="N428">
        <v>163276.01</v>
      </c>
      <c r="O428">
        <v>-207223.13</v>
      </c>
      <c r="P428">
        <v>0</v>
      </c>
    </row>
    <row r="429" spans="1:16" ht="12.75">
      <c r="A429" t="s">
        <v>140</v>
      </c>
      <c r="B429" t="s">
        <v>1034</v>
      </c>
      <c r="C429" t="s">
        <v>1070</v>
      </c>
      <c r="D429" t="s">
        <v>1083</v>
      </c>
      <c r="E429" t="s">
        <v>1132</v>
      </c>
      <c r="F429" t="s">
        <v>1153</v>
      </c>
      <c r="G429" t="s">
        <v>1154</v>
      </c>
      <c r="H429">
        <v>0</v>
      </c>
      <c r="I429">
        <v>64907.04</v>
      </c>
      <c r="J429">
        <v>64907.04</v>
      </c>
      <c r="K429">
        <v>0</v>
      </c>
      <c r="L429">
        <v>0</v>
      </c>
      <c r="M429">
        <v>195218.1</v>
      </c>
      <c r="N429">
        <v>195218.1</v>
      </c>
      <c r="O429">
        <v>0</v>
      </c>
      <c r="P429">
        <v>0</v>
      </c>
    </row>
    <row r="430" spans="1:16" ht="12.75">
      <c r="A430" t="s">
        <v>140</v>
      </c>
      <c r="B430" t="s">
        <v>1034</v>
      </c>
      <c r="C430" t="s">
        <v>1070</v>
      </c>
      <c r="D430" t="s">
        <v>1083</v>
      </c>
      <c r="E430" t="s">
        <v>1132</v>
      </c>
      <c r="F430" t="s">
        <v>1155</v>
      </c>
      <c r="G430" t="s">
        <v>1156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</row>
    <row r="431" spans="1:16" ht="12.75">
      <c r="A431" t="s">
        <v>140</v>
      </c>
      <c r="B431" t="s">
        <v>1034</v>
      </c>
      <c r="C431" t="s">
        <v>1070</v>
      </c>
      <c r="D431" t="s">
        <v>1083</v>
      </c>
      <c r="E431" t="s">
        <v>1132</v>
      </c>
      <c r="F431" t="s">
        <v>1157</v>
      </c>
      <c r="G431" t="s">
        <v>1158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</row>
    <row r="432" spans="1:16" ht="12.75">
      <c r="A432" t="s">
        <v>140</v>
      </c>
      <c r="B432" t="s">
        <v>1034</v>
      </c>
      <c r="C432" t="s">
        <v>1070</v>
      </c>
      <c r="D432" t="s">
        <v>1083</v>
      </c>
      <c r="E432" t="s">
        <v>1132</v>
      </c>
      <c r="F432" t="s">
        <v>1159</v>
      </c>
      <c r="G432" t="s">
        <v>1160</v>
      </c>
      <c r="H432">
        <v>0</v>
      </c>
      <c r="I432">
        <v>4059396.47</v>
      </c>
      <c r="J432">
        <v>4040438.19</v>
      </c>
      <c r="K432">
        <v>18958.28</v>
      </c>
      <c r="L432">
        <v>-10510.85</v>
      </c>
      <c r="M432">
        <v>13162500.61</v>
      </c>
      <c r="N432">
        <v>13170948.04</v>
      </c>
      <c r="O432">
        <v>-18958.28</v>
      </c>
      <c r="P432">
        <v>0</v>
      </c>
    </row>
    <row r="433" spans="1:16" ht="12.75">
      <c r="A433" t="s">
        <v>134</v>
      </c>
      <c r="B433" t="s">
        <v>1034</v>
      </c>
      <c r="C433" t="s">
        <v>1161</v>
      </c>
      <c r="D433" t="s">
        <v>1162</v>
      </c>
      <c r="E433" t="s">
        <v>1163</v>
      </c>
      <c r="F433" t="s">
        <v>1164</v>
      </c>
      <c r="G433" t="s">
        <v>1165</v>
      </c>
      <c r="H433">
        <v>0</v>
      </c>
      <c r="I433">
        <v>335972.95</v>
      </c>
      <c r="J433">
        <v>101660.95</v>
      </c>
      <c r="K433">
        <v>234312</v>
      </c>
      <c r="L433">
        <v>0</v>
      </c>
      <c r="M433">
        <v>47943591.84</v>
      </c>
      <c r="N433">
        <v>1640502.32</v>
      </c>
      <c r="O433">
        <v>46303089.52</v>
      </c>
      <c r="P433">
        <v>0</v>
      </c>
    </row>
    <row r="434" spans="1:16" ht="12.75">
      <c r="A434" t="s">
        <v>134</v>
      </c>
      <c r="B434" t="s">
        <v>1034</v>
      </c>
      <c r="C434" t="s">
        <v>1161</v>
      </c>
      <c r="D434" t="s">
        <v>1162</v>
      </c>
      <c r="E434" t="s">
        <v>1163</v>
      </c>
      <c r="F434" t="s">
        <v>1166</v>
      </c>
      <c r="G434" t="s">
        <v>1167</v>
      </c>
      <c r="H434">
        <v>0</v>
      </c>
      <c r="I434">
        <v>225514888.43</v>
      </c>
      <c r="J434">
        <v>127951423.33</v>
      </c>
      <c r="K434">
        <v>97563465.1</v>
      </c>
      <c r="L434">
        <v>0</v>
      </c>
      <c r="M434">
        <v>672175323.95</v>
      </c>
      <c r="N434">
        <v>587662045.97</v>
      </c>
      <c r="O434">
        <v>84513277.98</v>
      </c>
      <c r="P434">
        <v>0</v>
      </c>
    </row>
    <row r="435" spans="1:16" ht="12.75">
      <c r="A435" t="s">
        <v>134</v>
      </c>
      <c r="B435" t="s">
        <v>1034</v>
      </c>
      <c r="C435" t="s">
        <v>1161</v>
      </c>
      <c r="D435" t="s">
        <v>1162</v>
      </c>
      <c r="E435" t="s">
        <v>1168</v>
      </c>
      <c r="F435" t="s">
        <v>1169</v>
      </c>
      <c r="G435" t="s">
        <v>1170</v>
      </c>
      <c r="H435">
        <v>0</v>
      </c>
      <c r="I435">
        <v>908851112.9</v>
      </c>
      <c r="J435">
        <v>908851112.9</v>
      </c>
      <c r="K435">
        <v>0</v>
      </c>
      <c r="L435">
        <v>0</v>
      </c>
      <c r="M435">
        <v>4346456942.47</v>
      </c>
      <c r="N435">
        <v>4346456942.47</v>
      </c>
      <c r="O435">
        <v>0</v>
      </c>
      <c r="P435">
        <v>0</v>
      </c>
    </row>
    <row r="436" spans="1:16" ht="12.75">
      <c r="A436" t="s">
        <v>134</v>
      </c>
      <c r="B436" t="s">
        <v>1034</v>
      </c>
      <c r="C436" t="s">
        <v>1161</v>
      </c>
      <c r="D436" t="s">
        <v>1162</v>
      </c>
      <c r="E436" t="s">
        <v>1171</v>
      </c>
      <c r="F436" t="s">
        <v>1172</v>
      </c>
      <c r="G436" t="s">
        <v>1173</v>
      </c>
      <c r="H436">
        <v>0</v>
      </c>
      <c r="I436">
        <v>1669975.21</v>
      </c>
      <c r="J436">
        <v>1669975.21</v>
      </c>
      <c r="K436">
        <v>0</v>
      </c>
      <c r="L436">
        <v>0</v>
      </c>
      <c r="M436">
        <v>93260475.85</v>
      </c>
      <c r="N436">
        <v>93260475.85</v>
      </c>
      <c r="O436">
        <v>0</v>
      </c>
      <c r="P436">
        <v>0</v>
      </c>
    </row>
    <row r="437" spans="1:16" ht="12.75">
      <c r="A437" t="s">
        <v>134</v>
      </c>
      <c r="B437" t="s">
        <v>1034</v>
      </c>
      <c r="C437" t="s">
        <v>1161</v>
      </c>
      <c r="D437" t="s">
        <v>1162</v>
      </c>
      <c r="E437" t="s">
        <v>1171</v>
      </c>
      <c r="F437" t="s">
        <v>1174</v>
      </c>
      <c r="G437" t="s">
        <v>1175</v>
      </c>
      <c r="H437">
        <v>0</v>
      </c>
      <c r="I437">
        <v>295619.53</v>
      </c>
      <c r="J437">
        <v>295619.53</v>
      </c>
      <c r="K437">
        <v>0</v>
      </c>
      <c r="L437">
        <v>0</v>
      </c>
      <c r="M437">
        <v>1691331964.59</v>
      </c>
      <c r="N437">
        <v>1691331964.59</v>
      </c>
      <c r="O437">
        <v>0</v>
      </c>
      <c r="P437">
        <v>0</v>
      </c>
    </row>
    <row r="438" spans="1:16" ht="12.75">
      <c r="A438" t="s">
        <v>134</v>
      </c>
      <c r="B438" t="s">
        <v>1034</v>
      </c>
      <c r="C438" t="s">
        <v>1161</v>
      </c>
      <c r="D438" t="s">
        <v>1176</v>
      </c>
      <c r="E438" t="s">
        <v>1177</v>
      </c>
      <c r="F438" t="s">
        <v>1178</v>
      </c>
      <c r="G438" t="s">
        <v>1179</v>
      </c>
      <c r="H438">
        <v>0</v>
      </c>
      <c r="I438">
        <v>0</v>
      </c>
      <c r="J438">
        <v>46075268.29</v>
      </c>
      <c r="K438">
        <v>-46075268.29</v>
      </c>
      <c r="L438">
        <v>104297555.59</v>
      </c>
      <c r="M438">
        <v>0</v>
      </c>
      <c r="N438">
        <v>69748473.53</v>
      </c>
      <c r="O438">
        <v>34549082.06</v>
      </c>
      <c r="P438">
        <v>0</v>
      </c>
    </row>
    <row r="439" spans="1:16" ht="12.75">
      <c r="A439" t="s">
        <v>134</v>
      </c>
      <c r="B439" t="s">
        <v>1034</v>
      </c>
      <c r="C439" t="s">
        <v>1161</v>
      </c>
      <c r="D439" t="s">
        <v>1176</v>
      </c>
      <c r="E439" t="s">
        <v>1177</v>
      </c>
      <c r="F439" t="s">
        <v>1180</v>
      </c>
      <c r="G439" t="s">
        <v>1181</v>
      </c>
      <c r="H439">
        <v>0</v>
      </c>
      <c r="I439">
        <v>2528852.58</v>
      </c>
      <c r="J439">
        <v>29289012.07</v>
      </c>
      <c r="K439">
        <v>-26760159.49</v>
      </c>
      <c r="L439">
        <v>962267960.01</v>
      </c>
      <c r="M439">
        <v>5682216.52</v>
      </c>
      <c r="N439">
        <v>116099137.19</v>
      </c>
      <c r="O439">
        <v>851851039.34</v>
      </c>
      <c r="P439">
        <v>0</v>
      </c>
    </row>
    <row r="440" spans="1:16" ht="12.75">
      <c r="A440" t="s">
        <v>134</v>
      </c>
      <c r="B440" t="s">
        <v>1034</v>
      </c>
      <c r="C440" t="s">
        <v>1161</v>
      </c>
      <c r="D440" t="s">
        <v>1182</v>
      </c>
      <c r="E440" t="s">
        <v>1183</v>
      </c>
      <c r="F440" t="s">
        <v>1184</v>
      </c>
      <c r="G440" t="s">
        <v>1185</v>
      </c>
      <c r="H440">
        <v>0</v>
      </c>
      <c r="I440">
        <v>8370</v>
      </c>
      <c r="J440">
        <v>8370</v>
      </c>
      <c r="K440">
        <v>0</v>
      </c>
      <c r="L440">
        <v>0</v>
      </c>
      <c r="M440">
        <v>2085</v>
      </c>
      <c r="N440">
        <v>2085</v>
      </c>
      <c r="O440">
        <v>0</v>
      </c>
      <c r="P440">
        <v>0</v>
      </c>
    </row>
    <row r="441" spans="1:16" ht="12.75">
      <c r="A441" t="s">
        <v>134</v>
      </c>
      <c r="B441" t="s">
        <v>1034</v>
      </c>
      <c r="C441" t="s">
        <v>1161</v>
      </c>
      <c r="D441" t="s">
        <v>1182</v>
      </c>
      <c r="E441" t="s">
        <v>1183</v>
      </c>
      <c r="F441" t="s">
        <v>1186</v>
      </c>
      <c r="G441" t="s">
        <v>1187</v>
      </c>
      <c r="H441">
        <v>0</v>
      </c>
      <c r="I441">
        <v>252848.08</v>
      </c>
      <c r="J441">
        <v>252848.08</v>
      </c>
      <c r="K441">
        <v>0</v>
      </c>
      <c r="L441">
        <v>0</v>
      </c>
      <c r="M441">
        <v>5705652.29</v>
      </c>
      <c r="N441">
        <v>5705652.29</v>
      </c>
      <c r="O441">
        <v>0</v>
      </c>
      <c r="P441">
        <v>0</v>
      </c>
    </row>
    <row r="442" spans="1:16" ht="12.75">
      <c r="A442" t="s">
        <v>134</v>
      </c>
      <c r="B442" t="s">
        <v>1034</v>
      </c>
      <c r="C442" t="s">
        <v>1161</v>
      </c>
      <c r="D442" t="s">
        <v>1182</v>
      </c>
      <c r="E442" t="s">
        <v>1188</v>
      </c>
      <c r="F442" t="s">
        <v>1189</v>
      </c>
      <c r="G442" t="s">
        <v>1190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</row>
    <row r="443" spans="1:16" ht="12.75">
      <c r="A443" t="s">
        <v>134</v>
      </c>
      <c r="B443" t="s">
        <v>1034</v>
      </c>
      <c r="C443" t="s">
        <v>1161</v>
      </c>
      <c r="D443" t="s">
        <v>1182</v>
      </c>
      <c r="E443" t="s">
        <v>1188</v>
      </c>
      <c r="F443" t="s">
        <v>1191</v>
      </c>
      <c r="G443" t="s">
        <v>1192</v>
      </c>
      <c r="H443">
        <v>0</v>
      </c>
      <c r="I443">
        <v>65846697.57</v>
      </c>
      <c r="J443">
        <v>65846697.57</v>
      </c>
      <c r="K443">
        <v>0</v>
      </c>
      <c r="L443">
        <v>0</v>
      </c>
      <c r="M443">
        <v>243340810.11</v>
      </c>
      <c r="N443">
        <v>243340810.11</v>
      </c>
      <c r="O443">
        <v>0</v>
      </c>
      <c r="P443">
        <v>0</v>
      </c>
    </row>
    <row r="444" spans="1:16" ht="12.75">
      <c r="A444" t="s">
        <v>134</v>
      </c>
      <c r="B444" t="s">
        <v>1034</v>
      </c>
      <c r="C444" t="s">
        <v>1161</v>
      </c>
      <c r="D444" t="s">
        <v>1182</v>
      </c>
      <c r="E444" t="s">
        <v>1188</v>
      </c>
      <c r="F444" t="s">
        <v>1193</v>
      </c>
      <c r="G444" t="s">
        <v>1194</v>
      </c>
      <c r="H444">
        <v>0</v>
      </c>
      <c r="I444">
        <v>2106351.06</v>
      </c>
      <c r="J444">
        <v>2106351.06</v>
      </c>
      <c r="K444">
        <v>0</v>
      </c>
      <c r="L444">
        <v>0</v>
      </c>
      <c r="M444">
        <v>5811944.44</v>
      </c>
      <c r="N444">
        <v>5811944.44</v>
      </c>
      <c r="O444">
        <v>0</v>
      </c>
      <c r="P444">
        <v>0</v>
      </c>
    </row>
    <row r="445" spans="1:16" ht="12.75">
      <c r="A445" t="s">
        <v>134</v>
      </c>
      <c r="B445" t="s">
        <v>1034</v>
      </c>
      <c r="C445" t="s">
        <v>1161</v>
      </c>
      <c r="D445" t="s">
        <v>1182</v>
      </c>
      <c r="E445" t="s">
        <v>1188</v>
      </c>
      <c r="F445" t="s">
        <v>1195</v>
      </c>
      <c r="G445" t="s">
        <v>1196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13465389.83</v>
      </c>
      <c r="N445">
        <v>13465389.83</v>
      </c>
      <c r="O445">
        <v>0</v>
      </c>
      <c r="P445">
        <v>0</v>
      </c>
    </row>
    <row r="446" spans="1:16" ht="12.75">
      <c r="A446" t="s">
        <v>134</v>
      </c>
      <c r="B446" t="s">
        <v>1034</v>
      </c>
      <c r="C446" t="s">
        <v>1161</v>
      </c>
      <c r="D446" t="s">
        <v>1182</v>
      </c>
      <c r="E446" t="s">
        <v>1197</v>
      </c>
      <c r="F446" t="s">
        <v>1198</v>
      </c>
      <c r="G446" t="s">
        <v>1199</v>
      </c>
      <c r="H446">
        <v>0</v>
      </c>
      <c r="I446">
        <v>123973.44</v>
      </c>
      <c r="J446">
        <v>123973.44</v>
      </c>
      <c r="K446">
        <v>0</v>
      </c>
      <c r="L446">
        <v>0</v>
      </c>
      <c r="M446">
        <v>740296.49</v>
      </c>
      <c r="N446">
        <v>740296.49</v>
      </c>
      <c r="O446">
        <v>0</v>
      </c>
      <c r="P446">
        <v>0</v>
      </c>
    </row>
    <row r="447" spans="1:16" ht="12.75">
      <c r="A447" t="s">
        <v>134</v>
      </c>
      <c r="B447" t="s">
        <v>1034</v>
      </c>
      <c r="C447" t="s">
        <v>1161</v>
      </c>
      <c r="D447" t="s">
        <v>1182</v>
      </c>
      <c r="E447" t="s">
        <v>1197</v>
      </c>
      <c r="F447" t="s">
        <v>1200</v>
      </c>
      <c r="G447" t="s">
        <v>1201</v>
      </c>
      <c r="H447">
        <v>0</v>
      </c>
      <c r="I447">
        <v>133011600.48</v>
      </c>
      <c r="J447">
        <v>133011600.48</v>
      </c>
      <c r="K447">
        <v>0</v>
      </c>
      <c r="L447">
        <v>0</v>
      </c>
      <c r="M447">
        <v>1372975808.43</v>
      </c>
      <c r="N447">
        <v>1372975808.43</v>
      </c>
      <c r="O447">
        <v>0</v>
      </c>
      <c r="P447">
        <v>0</v>
      </c>
    </row>
    <row r="448" spans="1:16" ht="12.75">
      <c r="A448" t="s">
        <v>134</v>
      </c>
      <c r="B448" t="s">
        <v>1034</v>
      </c>
      <c r="C448" t="s">
        <v>1161</v>
      </c>
      <c r="D448" t="s">
        <v>1202</v>
      </c>
      <c r="E448" t="s">
        <v>1203</v>
      </c>
      <c r="F448" t="s">
        <v>1204</v>
      </c>
      <c r="G448" t="s">
        <v>1205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1806.32</v>
      </c>
      <c r="N448">
        <v>1806.32</v>
      </c>
      <c r="O448">
        <v>0</v>
      </c>
      <c r="P448">
        <v>0</v>
      </c>
    </row>
    <row r="449" spans="1:16" ht="12.75">
      <c r="A449" t="s">
        <v>134</v>
      </c>
      <c r="B449" t="s">
        <v>1034</v>
      </c>
      <c r="C449" t="s">
        <v>1161</v>
      </c>
      <c r="D449" t="s">
        <v>1202</v>
      </c>
      <c r="E449" t="s">
        <v>1203</v>
      </c>
      <c r="F449" t="s">
        <v>1206</v>
      </c>
      <c r="G449" t="s">
        <v>1207</v>
      </c>
      <c r="H449">
        <v>0</v>
      </c>
      <c r="I449">
        <v>11276247.31</v>
      </c>
      <c r="J449">
        <v>11276247.31</v>
      </c>
      <c r="K449">
        <v>0</v>
      </c>
      <c r="L449">
        <v>0</v>
      </c>
      <c r="M449">
        <v>20910881.86</v>
      </c>
      <c r="N449">
        <v>20910881.86</v>
      </c>
      <c r="O449">
        <v>0</v>
      </c>
      <c r="P449">
        <v>0</v>
      </c>
    </row>
    <row r="450" spans="1:16" ht="12.75">
      <c r="A450" t="s">
        <v>134</v>
      </c>
      <c r="B450" t="s">
        <v>1034</v>
      </c>
      <c r="C450" t="s">
        <v>1161</v>
      </c>
      <c r="D450" t="s">
        <v>1202</v>
      </c>
      <c r="E450" t="s">
        <v>1208</v>
      </c>
      <c r="F450" t="s">
        <v>1209</v>
      </c>
      <c r="G450" t="s">
        <v>1210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</row>
    <row r="451" spans="1:16" ht="12.75">
      <c r="A451" t="s">
        <v>134</v>
      </c>
      <c r="B451" t="s">
        <v>1034</v>
      </c>
      <c r="C451" t="s">
        <v>1161</v>
      </c>
      <c r="D451" t="s">
        <v>1202</v>
      </c>
      <c r="E451" t="s">
        <v>1208</v>
      </c>
      <c r="F451" t="s">
        <v>1211</v>
      </c>
      <c r="G451" t="s">
        <v>1212</v>
      </c>
      <c r="H451">
        <v>0</v>
      </c>
      <c r="I451">
        <v>5684285.64</v>
      </c>
      <c r="J451">
        <v>5684285.64</v>
      </c>
      <c r="K451">
        <v>0</v>
      </c>
      <c r="L451">
        <v>0</v>
      </c>
      <c r="M451">
        <v>9083053.53</v>
      </c>
      <c r="N451">
        <v>9083053.53</v>
      </c>
      <c r="O451">
        <v>0</v>
      </c>
      <c r="P451">
        <v>0</v>
      </c>
    </row>
    <row r="452" spans="1:16" ht="12.75">
      <c r="A452" t="s">
        <v>134</v>
      </c>
      <c r="B452" t="s">
        <v>1034</v>
      </c>
      <c r="C452" t="s">
        <v>1161</v>
      </c>
      <c r="D452" t="s">
        <v>1213</v>
      </c>
      <c r="E452" t="s">
        <v>1214</v>
      </c>
      <c r="F452" t="s">
        <v>1215</v>
      </c>
      <c r="G452" t="s">
        <v>1216</v>
      </c>
      <c r="H452">
        <v>0</v>
      </c>
      <c r="I452">
        <v>123973.44</v>
      </c>
      <c r="J452">
        <v>123973.44</v>
      </c>
      <c r="K452">
        <v>0</v>
      </c>
      <c r="L452">
        <v>0</v>
      </c>
      <c r="M452">
        <v>740296.49</v>
      </c>
      <c r="N452">
        <v>740296.49</v>
      </c>
      <c r="O452">
        <v>0</v>
      </c>
      <c r="P452">
        <v>0</v>
      </c>
    </row>
    <row r="453" spans="1:16" ht="12.75">
      <c r="A453" t="s">
        <v>134</v>
      </c>
      <c r="B453" t="s">
        <v>1034</v>
      </c>
      <c r="C453" t="s">
        <v>1161</v>
      </c>
      <c r="D453" t="s">
        <v>1213</v>
      </c>
      <c r="E453" t="s">
        <v>1214</v>
      </c>
      <c r="F453" t="s">
        <v>1217</v>
      </c>
      <c r="G453" t="s">
        <v>1218</v>
      </c>
      <c r="H453">
        <v>0</v>
      </c>
      <c r="I453">
        <v>133011600.48</v>
      </c>
      <c r="J453">
        <v>133011600.48</v>
      </c>
      <c r="K453">
        <v>0</v>
      </c>
      <c r="L453">
        <v>0</v>
      </c>
      <c r="M453">
        <v>1372975808.43</v>
      </c>
      <c r="N453">
        <v>1372975808.43</v>
      </c>
      <c r="O453">
        <v>0</v>
      </c>
      <c r="P453">
        <v>0</v>
      </c>
    </row>
    <row r="454" spans="1:16" ht="12.75">
      <c r="A454" t="s">
        <v>134</v>
      </c>
      <c r="B454" t="s">
        <v>1034</v>
      </c>
      <c r="C454" t="s">
        <v>1161</v>
      </c>
      <c r="D454" t="s">
        <v>1219</v>
      </c>
      <c r="E454" t="s">
        <v>1220</v>
      </c>
      <c r="F454" t="s">
        <v>1221</v>
      </c>
      <c r="G454" t="s">
        <v>1222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</row>
    <row r="455" spans="1:16" ht="12.75">
      <c r="A455" t="s">
        <v>134</v>
      </c>
      <c r="B455" t="s">
        <v>1034</v>
      </c>
      <c r="C455" t="s">
        <v>1161</v>
      </c>
      <c r="D455" t="s">
        <v>1219</v>
      </c>
      <c r="E455" t="s">
        <v>1220</v>
      </c>
      <c r="F455" t="s">
        <v>1223</v>
      </c>
      <c r="G455" t="s">
        <v>1224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</row>
    <row r="456" spans="1:16" ht="12.75">
      <c r="A456" t="s">
        <v>134</v>
      </c>
      <c r="B456" t="s">
        <v>1034</v>
      </c>
      <c r="C456" t="s">
        <v>1161</v>
      </c>
      <c r="D456" t="s">
        <v>1219</v>
      </c>
      <c r="E456" t="s">
        <v>1225</v>
      </c>
      <c r="F456" t="s">
        <v>1226</v>
      </c>
      <c r="G456" t="s">
        <v>1227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</row>
    <row r="457" spans="1:16" ht="12.75">
      <c r="A457" t="s">
        <v>134</v>
      </c>
      <c r="B457" t="s">
        <v>1034</v>
      </c>
      <c r="C457" t="s">
        <v>1161</v>
      </c>
      <c r="D457" t="s">
        <v>1219</v>
      </c>
      <c r="E457" t="s">
        <v>1225</v>
      </c>
      <c r="F457" t="s">
        <v>1228</v>
      </c>
      <c r="G457" t="s">
        <v>1229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</row>
    <row r="458" spans="1:16" ht="12.75">
      <c r="A458" t="s">
        <v>134</v>
      </c>
      <c r="B458" t="s">
        <v>1034</v>
      </c>
      <c r="C458" t="s">
        <v>1161</v>
      </c>
      <c r="D458" t="s">
        <v>1219</v>
      </c>
      <c r="E458" t="s">
        <v>1225</v>
      </c>
      <c r="F458" t="s">
        <v>1230</v>
      </c>
      <c r="G458" t="s">
        <v>1231</v>
      </c>
      <c r="H458">
        <v>0</v>
      </c>
      <c r="I458">
        <v>515.7</v>
      </c>
      <c r="J458">
        <v>515.7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</row>
    <row r="459" spans="1:16" ht="12.75">
      <c r="A459" t="s">
        <v>134</v>
      </c>
      <c r="B459" t="s">
        <v>1034</v>
      </c>
      <c r="C459" t="s">
        <v>1161</v>
      </c>
      <c r="D459" t="s">
        <v>1232</v>
      </c>
      <c r="E459" t="s">
        <v>1233</v>
      </c>
      <c r="F459" t="s">
        <v>1234</v>
      </c>
      <c r="G459" t="s">
        <v>1235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</row>
    <row r="460" spans="1:16" ht="12.75">
      <c r="A460" t="s">
        <v>134</v>
      </c>
      <c r="B460" t="s">
        <v>1034</v>
      </c>
      <c r="C460" t="s">
        <v>1161</v>
      </c>
      <c r="D460" t="s">
        <v>1232</v>
      </c>
      <c r="E460" t="s">
        <v>1233</v>
      </c>
      <c r="F460" t="s">
        <v>1236</v>
      </c>
      <c r="G460" t="s">
        <v>1237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</row>
    <row r="461" spans="1:16" ht="12.75">
      <c r="A461" t="s">
        <v>134</v>
      </c>
      <c r="B461" t="s">
        <v>1034</v>
      </c>
      <c r="C461" t="s">
        <v>1161</v>
      </c>
      <c r="D461" t="s">
        <v>1232</v>
      </c>
      <c r="E461" t="s">
        <v>1238</v>
      </c>
      <c r="F461" t="s">
        <v>1239</v>
      </c>
      <c r="G461" t="s">
        <v>1240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</row>
    <row r="462" spans="1:16" ht="12.75">
      <c r="A462" t="s">
        <v>134</v>
      </c>
      <c r="B462" t="s">
        <v>1034</v>
      </c>
      <c r="C462" t="s">
        <v>1161</v>
      </c>
      <c r="D462" t="s">
        <v>1232</v>
      </c>
      <c r="E462" t="s">
        <v>1238</v>
      </c>
      <c r="F462" t="s">
        <v>1241</v>
      </c>
      <c r="G462" t="s">
        <v>1242</v>
      </c>
      <c r="H462">
        <v>0</v>
      </c>
      <c r="I462">
        <v>3704332.34</v>
      </c>
      <c r="J462">
        <v>3704332.34</v>
      </c>
      <c r="K462">
        <v>0</v>
      </c>
      <c r="L462">
        <v>0</v>
      </c>
      <c r="M462">
        <v>36240742.57</v>
      </c>
      <c r="N462">
        <v>36240742.57</v>
      </c>
      <c r="O462">
        <v>0</v>
      </c>
      <c r="P462">
        <v>0</v>
      </c>
    </row>
    <row r="463" spans="1:16" ht="12.75">
      <c r="A463" t="s">
        <v>134</v>
      </c>
      <c r="B463" t="s">
        <v>1034</v>
      </c>
      <c r="C463" t="s">
        <v>1161</v>
      </c>
      <c r="D463" t="s">
        <v>1232</v>
      </c>
      <c r="E463" t="s">
        <v>1243</v>
      </c>
      <c r="F463" t="s">
        <v>1244</v>
      </c>
      <c r="G463" t="s">
        <v>1245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</row>
    <row r="464" spans="1:16" ht="12.75">
      <c r="A464" t="s">
        <v>134</v>
      </c>
      <c r="B464" t="s">
        <v>1034</v>
      </c>
      <c r="C464" t="s">
        <v>1161</v>
      </c>
      <c r="D464" t="s">
        <v>1232</v>
      </c>
      <c r="E464" t="s">
        <v>1243</v>
      </c>
      <c r="F464" t="s">
        <v>1246</v>
      </c>
      <c r="G464" t="s">
        <v>1247</v>
      </c>
      <c r="H464">
        <v>0</v>
      </c>
      <c r="I464">
        <v>1543835.09</v>
      </c>
      <c r="J464">
        <v>1543835.09</v>
      </c>
      <c r="K464">
        <v>0</v>
      </c>
      <c r="L464">
        <v>0</v>
      </c>
      <c r="M464">
        <v>6634186.42</v>
      </c>
      <c r="N464">
        <v>6634186.42</v>
      </c>
      <c r="O464">
        <v>0</v>
      </c>
      <c r="P464">
        <v>0</v>
      </c>
    </row>
    <row r="465" spans="1:16" ht="12.75">
      <c r="A465" t="s">
        <v>134</v>
      </c>
      <c r="B465" t="s">
        <v>1034</v>
      </c>
      <c r="C465" t="s">
        <v>1248</v>
      </c>
      <c r="D465" t="s">
        <v>1249</v>
      </c>
      <c r="E465" t="s">
        <v>1250</v>
      </c>
      <c r="F465" t="s">
        <v>1250</v>
      </c>
      <c r="G465" t="s">
        <v>1251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</row>
    <row r="466" spans="1:16" ht="12.75">
      <c r="A466" t="s">
        <v>134</v>
      </c>
      <c r="B466" t="s">
        <v>1034</v>
      </c>
      <c r="C466" t="s">
        <v>1248</v>
      </c>
      <c r="D466" t="s">
        <v>1252</v>
      </c>
      <c r="E466" t="s">
        <v>1253</v>
      </c>
      <c r="F466" t="s">
        <v>1253</v>
      </c>
      <c r="G466" t="s">
        <v>1254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</row>
    <row r="467" spans="1:16" ht="12.75">
      <c r="A467" t="s">
        <v>134</v>
      </c>
      <c r="B467" t="s">
        <v>1034</v>
      </c>
      <c r="C467" t="s">
        <v>1248</v>
      </c>
      <c r="D467" t="s">
        <v>1252</v>
      </c>
      <c r="E467" t="s">
        <v>1255</v>
      </c>
      <c r="F467" t="s">
        <v>1255</v>
      </c>
      <c r="G467" t="s">
        <v>1256</v>
      </c>
      <c r="H467">
        <v>0</v>
      </c>
      <c r="I467">
        <v>0</v>
      </c>
      <c r="J467">
        <v>69454635.28</v>
      </c>
      <c r="K467">
        <v>-69454635.28</v>
      </c>
      <c r="L467">
        <v>67670412.81</v>
      </c>
      <c r="M467">
        <v>69454635.28</v>
      </c>
      <c r="N467">
        <v>67670412.81</v>
      </c>
      <c r="O467">
        <v>69454635.28</v>
      </c>
      <c r="P467">
        <v>0</v>
      </c>
    </row>
    <row r="468" spans="1:16" ht="12.75">
      <c r="A468" t="s">
        <v>134</v>
      </c>
      <c r="B468" t="s">
        <v>1034</v>
      </c>
      <c r="C468" t="s">
        <v>1248</v>
      </c>
      <c r="D468" t="s">
        <v>1257</v>
      </c>
      <c r="E468" t="s">
        <v>1258</v>
      </c>
      <c r="F468" t="s">
        <v>1259</v>
      </c>
      <c r="G468" t="s">
        <v>1260</v>
      </c>
      <c r="H468">
        <v>0</v>
      </c>
      <c r="I468">
        <v>0</v>
      </c>
      <c r="J468">
        <v>0</v>
      </c>
      <c r="K468">
        <v>0</v>
      </c>
      <c r="L468">
        <v>10054.99</v>
      </c>
      <c r="M468">
        <v>0</v>
      </c>
      <c r="N468">
        <v>0</v>
      </c>
      <c r="O468">
        <v>10054.99</v>
      </c>
      <c r="P468">
        <v>0</v>
      </c>
    </row>
    <row r="469" spans="1:16" ht="12.75">
      <c r="A469" t="s">
        <v>134</v>
      </c>
      <c r="B469" t="s">
        <v>1034</v>
      </c>
      <c r="C469" t="s">
        <v>1248</v>
      </c>
      <c r="D469" t="s">
        <v>1257</v>
      </c>
      <c r="E469" t="s">
        <v>1258</v>
      </c>
      <c r="F469" t="s">
        <v>1261</v>
      </c>
      <c r="G469" t="s">
        <v>1262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ht="12.75">
      <c r="A470" t="s">
        <v>134</v>
      </c>
      <c r="B470" t="s">
        <v>1034</v>
      </c>
      <c r="C470" t="s">
        <v>1248</v>
      </c>
      <c r="D470" t="s">
        <v>1257</v>
      </c>
      <c r="E470" t="s">
        <v>1263</v>
      </c>
      <c r="F470" t="s">
        <v>1263</v>
      </c>
      <c r="G470" t="s">
        <v>1264</v>
      </c>
      <c r="H470">
        <v>0</v>
      </c>
      <c r="I470">
        <v>14076.16</v>
      </c>
      <c r="J470">
        <v>13111.82</v>
      </c>
      <c r="K470">
        <v>964.34</v>
      </c>
      <c r="L470">
        <v>10234.42</v>
      </c>
      <c r="M470">
        <v>102883.96</v>
      </c>
      <c r="N470">
        <v>104154.31</v>
      </c>
      <c r="O470">
        <v>8964.07</v>
      </c>
      <c r="P470">
        <v>0</v>
      </c>
    </row>
    <row r="471" spans="1:16" ht="12.75">
      <c r="A471" t="s">
        <v>134</v>
      </c>
      <c r="B471" t="s">
        <v>1034</v>
      </c>
      <c r="C471" t="s">
        <v>1248</v>
      </c>
      <c r="D471" t="s">
        <v>1257</v>
      </c>
      <c r="E471" t="s">
        <v>1265</v>
      </c>
      <c r="F471" t="s">
        <v>1266</v>
      </c>
      <c r="G471" t="s">
        <v>1267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</row>
    <row r="472" spans="1:16" ht="12.75">
      <c r="A472" t="s">
        <v>134</v>
      </c>
      <c r="B472" t="s">
        <v>1034</v>
      </c>
      <c r="C472" t="s">
        <v>1248</v>
      </c>
      <c r="D472" t="s">
        <v>1257</v>
      </c>
      <c r="E472" t="s">
        <v>1265</v>
      </c>
      <c r="F472" t="s">
        <v>1268</v>
      </c>
      <c r="G472" t="s">
        <v>1269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ht="12.75">
      <c r="A473" t="s">
        <v>134</v>
      </c>
      <c r="B473" t="s">
        <v>1034</v>
      </c>
      <c r="C473" t="s">
        <v>1248</v>
      </c>
      <c r="D473" t="s">
        <v>1257</v>
      </c>
      <c r="E473" t="s">
        <v>1265</v>
      </c>
      <c r="F473" t="s">
        <v>1270</v>
      </c>
      <c r="G473" t="s">
        <v>1271</v>
      </c>
      <c r="H473">
        <v>0</v>
      </c>
      <c r="I473">
        <v>0</v>
      </c>
      <c r="J473">
        <v>1138.63</v>
      </c>
      <c r="K473">
        <v>-1138.63</v>
      </c>
      <c r="L473">
        <v>102673.61</v>
      </c>
      <c r="M473">
        <v>15803.89</v>
      </c>
      <c r="N473">
        <v>23285.68</v>
      </c>
      <c r="O473">
        <v>95191.82</v>
      </c>
      <c r="P473">
        <v>0</v>
      </c>
    </row>
    <row r="474" spans="1:16" ht="12.75">
      <c r="A474" t="s">
        <v>134</v>
      </c>
      <c r="B474" t="s">
        <v>1034</v>
      </c>
      <c r="C474" t="s">
        <v>1248</v>
      </c>
      <c r="D474" t="s">
        <v>1257</v>
      </c>
      <c r="E474" t="s">
        <v>1265</v>
      </c>
      <c r="F474" t="s">
        <v>1272</v>
      </c>
      <c r="G474" t="s">
        <v>1273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</row>
    <row r="475" spans="1:16" ht="12.75">
      <c r="A475" t="s">
        <v>134</v>
      </c>
      <c r="B475" t="s">
        <v>1034</v>
      </c>
      <c r="C475" t="s">
        <v>1248</v>
      </c>
      <c r="D475" t="s">
        <v>1257</v>
      </c>
      <c r="E475" t="s">
        <v>1274</v>
      </c>
      <c r="F475" t="s">
        <v>1275</v>
      </c>
      <c r="G475" t="s">
        <v>1276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ht="12.75">
      <c r="A476" t="s">
        <v>134</v>
      </c>
      <c r="B476" t="s">
        <v>1034</v>
      </c>
      <c r="C476" t="s">
        <v>1248</v>
      </c>
      <c r="D476" t="s">
        <v>1257</v>
      </c>
      <c r="E476" t="s">
        <v>1277</v>
      </c>
      <c r="F476" t="s">
        <v>1278</v>
      </c>
      <c r="G476" t="s">
        <v>1279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</row>
    <row r="477" spans="1:16" ht="12.75">
      <c r="A477" t="s">
        <v>134</v>
      </c>
      <c r="B477" t="s">
        <v>1034</v>
      </c>
      <c r="C477" t="s">
        <v>1248</v>
      </c>
      <c r="D477" t="s">
        <v>1257</v>
      </c>
      <c r="E477" t="s">
        <v>1277</v>
      </c>
      <c r="F477" t="s">
        <v>1280</v>
      </c>
      <c r="G477" t="s">
        <v>1281</v>
      </c>
      <c r="H477">
        <v>0</v>
      </c>
      <c r="I477">
        <v>0</v>
      </c>
      <c r="J477">
        <v>0</v>
      </c>
      <c r="K477">
        <v>0</v>
      </c>
      <c r="L477">
        <v>0.06</v>
      </c>
      <c r="M477">
        <v>0</v>
      </c>
      <c r="N477">
        <v>0</v>
      </c>
      <c r="O477">
        <v>0.06</v>
      </c>
      <c r="P477">
        <v>0</v>
      </c>
    </row>
    <row r="478" spans="1:16" ht="12.75">
      <c r="A478" t="s">
        <v>134</v>
      </c>
      <c r="B478" t="s">
        <v>1034</v>
      </c>
      <c r="C478" t="s">
        <v>1282</v>
      </c>
      <c r="D478" t="s">
        <v>1283</v>
      </c>
      <c r="E478" t="s">
        <v>1284</v>
      </c>
      <c r="F478" t="s">
        <v>1284</v>
      </c>
      <c r="G478" t="s">
        <v>1285</v>
      </c>
      <c r="H478">
        <v>0</v>
      </c>
      <c r="I478">
        <v>151865.6</v>
      </c>
      <c r="J478">
        <v>151865.6</v>
      </c>
      <c r="K478">
        <v>0</v>
      </c>
      <c r="L478">
        <v>0</v>
      </c>
      <c r="M478">
        <v>871707.41</v>
      </c>
      <c r="N478">
        <v>871707.41</v>
      </c>
      <c r="O478">
        <v>0</v>
      </c>
      <c r="P478">
        <v>0</v>
      </c>
    </row>
    <row r="479" spans="1:16" ht="12.75">
      <c r="A479" t="s">
        <v>134</v>
      </c>
      <c r="B479" t="s">
        <v>1034</v>
      </c>
      <c r="C479" t="s">
        <v>1282</v>
      </c>
      <c r="D479" t="s">
        <v>1283</v>
      </c>
      <c r="E479" t="s">
        <v>1286</v>
      </c>
      <c r="F479" t="s">
        <v>1286</v>
      </c>
      <c r="G479" t="s">
        <v>1287</v>
      </c>
      <c r="H479">
        <v>0</v>
      </c>
      <c r="I479">
        <v>771656.89</v>
      </c>
      <c r="J479">
        <v>771656.89</v>
      </c>
      <c r="K479">
        <v>0</v>
      </c>
      <c r="L479">
        <v>0</v>
      </c>
      <c r="M479">
        <v>4054025.3</v>
      </c>
      <c r="N479">
        <v>4054025.3</v>
      </c>
      <c r="O479">
        <v>0</v>
      </c>
      <c r="P479">
        <v>0</v>
      </c>
    </row>
    <row r="480" spans="1:16" ht="12.75">
      <c r="A480" t="s">
        <v>134</v>
      </c>
      <c r="B480" t="s">
        <v>1034</v>
      </c>
      <c r="C480" t="s">
        <v>1282</v>
      </c>
      <c r="D480" t="s">
        <v>1283</v>
      </c>
      <c r="E480" t="s">
        <v>1288</v>
      </c>
      <c r="F480" t="s">
        <v>1288</v>
      </c>
      <c r="G480" t="s">
        <v>1289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9.4</v>
      </c>
      <c r="N480">
        <v>9.4</v>
      </c>
      <c r="O480">
        <v>0</v>
      </c>
      <c r="P480">
        <v>0</v>
      </c>
    </row>
    <row r="481" spans="1:16" ht="12.75">
      <c r="A481" t="s">
        <v>134</v>
      </c>
      <c r="B481" t="s">
        <v>1034</v>
      </c>
      <c r="C481" t="s">
        <v>1282</v>
      </c>
      <c r="D481" t="s">
        <v>1283</v>
      </c>
      <c r="E481" t="s">
        <v>1290</v>
      </c>
      <c r="F481" t="s">
        <v>1290</v>
      </c>
      <c r="G481" t="s">
        <v>1291</v>
      </c>
      <c r="H481">
        <v>0</v>
      </c>
      <c r="I481">
        <v>188592.02</v>
      </c>
      <c r="J481">
        <v>188592.02</v>
      </c>
      <c r="K481">
        <v>0</v>
      </c>
      <c r="L481">
        <v>0</v>
      </c>
      <c r="M481">
        <v>18505582.939999998</v>
      </c>
      <c r="N481">
        <v>18505582.939999998</v>
      </c>
      <c r="O481">
        <v>0</v>
      </c>
      <c r="P481">
        <v>0</v>
      </c>
    </row>
    <row r="482" spans="1:16" ht="12.75">
      <c r="A482" t="s">
        <v>134</v>
      </c>
      <c r="B482" t="s">
        <v>1034</v>
      </c>
      <c r="C482" t="s">
        <v>1282</v>
      </c>
      <c r="D482" t="s">
        <v>1292</v>
      </c>
      <c r="E482" t="s">
        <v>1293</v>
      </c>
      <c r="F482" t="s">
        <v>1293</v>
      </c>
      <c r="G482" t="s">
        <v>1294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</row>
    <row r="483" spans="1:16" ht="12.75">
      <c r="A483" t="s">
        <v>134</v>
      </c>
      <c r="B483" t="s">
        <v>1034</v>
      </c>
      <c r="C483" t="s">
        <v>1282</v>
      </c>
      <c r="D483" t="s">
        <v>1292</v>
      </c>
      <c r="E483" t="s">
        <v>1295</v>
      </c>
      <c r="F483" t="s">
        <v>1295</v>
      </c>
      <c r="G483" t="s">
        <v>1296</v>
      </c>
      <c r="H483">
        <v>0</v>
      </c>
      <c r="I483">
        <v>19845.13</v>
      </c>
      <c r="J483">
        <v>19845.13</v>
      </c>
      <c r="K483">
        <v>0</v>
      </c>
      <c r="L483">
        <v>0</v>
      </c>
      <c r="M483">
        <v>137853.61</v>
      </c>
      <c r="N483">
        <v>137853.61</v>
      </c>
      <c r="O483">
        <v>0</v>
      </c>
      <c r="P483">
        <v>0</v>
      </c>
    </row>
    <row r="484" spans="1:16" ht="12.75">
      <c r="A484" t="s">
        <v>140</v>
      </c>
      <c r="B484" t="s">
        <v>1034</v>
      </c>
      <c r="C484" t="s">
        <v>1282</v>
      </c>
      <c r="D484" t="s">
        <v>1297</v>
      </c>
      <c r="E484" t="s">
        <v>1298</v>
      </c>
      <c r="F484" t="s">
        <v>1298</v>
      </c>
      <c r="G484" t="s">
        <v>1299</v>
      </c>
      <c r="H484">
        <v>0</v>
      </c>
      <c r="I484">
        <v>1112114.51</v>
      </c>
      <c r="J484">
        <v>1112114.51</v>
      </c>
      <c r="K484">
        <v>0</v>
      </c>
      <c r="L484">
        <v>0</v>
      </c>
      <c r="M484">
        <v>23431325.05</v>
      </c>
      <c r="N484">
        <v>23431325.05</v>
      </c>
      <c r="O484">
        <v>0</v>
      </c>
      <c r="P484">
        <v>0</v>
      </c>
    </row>
    <row r="485" spans="1:16" ht="12.75">
      <c r="A485" t="s">
        <v>140</v>
      </c>
      <c r="B485" t="s">
        <v>1034</v>
      </c>
      <c r="C485" t="s">
        <v>1282</v>
      </c>
      <c r="D485" t="s">
        <v>1300</v>
      </c>
      <c r="E485" t="s">
        <v>1301</v>
      </c>
      <c r="F485" t="s">
        <v>1302</v>
      </c>
      <c r="G485" t="s">
        <v>1303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</row>
    <row r="486" spans="1:16" ht="12.75">
      <c r="A486" t="s">
        <v>140</v>
      </c>
      <c r="B486" t="s">
        <v>1034</v>
      </c>
      <c r="C486" t="s">
        <v>1282</v>
      </c>
      <c r="D486" t="s">
        <v>1300</v>
      </c>
      <c r="E486" t="s">
        <v>1301</v>
      </c>
      <c r="F486" t="s">
        <v>1304</v>
      </c>
      <c r="G486" t="s">
        <v>1305</v>
      </c>
      <c r="H486">
        <v>0</v>
      </c>
      <c r="I486">
        <v>72915.44</v>
      </c>
      <c r="J486">
        <v>88292.51</v>
      </c>
      <c r="K486">
        <v>-15377.07</v>
      </c>
      <c r="L486">
        <v>-102595.07</v>
      </c>
      <c r="M486">
        <v>335960.22</v>
      </c>
      <c r="N486">
        <v>299457.58</v>
      </c>
      <c r="O486">
        <v>-66092.43</v>
      </c>
      <c r="P486">
        <v>0</v>
      </c>
    </row>
    <row r="487" spans="1:16" ht="12.75">
      <c r="A487" t="s">
        <v>140</v>
      </c>
      <c r="B487" t="s">
        <v>1034</v>
      </c>
      <c r="C487" t="s">
        <v>1282</v>
      </c>
      <c r="D487" t="s">
        <v>1300</v>
      </c>
      <c r="E487" t="s">
        <v>1301</v>
      </c>
      <c r="F487" t="s">
        <v>1306</v>
      </c>
      <c r="G487" t="s">
        <v>1307</v>
      </c>
      <c r="H487">
        <v>0</v>
      </c>
      <c r="I487">
        <v>135577.39</v>
      </c>
      <c r="J487">
        <v>72799.94</v>
      </c>
      <c r="K487">
        <v>62777.45</v>
      </c>
      <c r="L487">
        <v>-200915.2</v>
      </c>
      <c r="M487">
        <v>11477313.45</v>
      </c>
      <c r="N487">
        <v>11414945.06</v>
      </c>
      <c r="O487">
        <v>-138546.81</v>
      </c>
      <c r="P487">
        <v>0</v>
      </c>
    </row>
    <row r="488" spans="1:16" ht="12.75">
      <c r="A488" t="s">
        <v>140</v>
      </c>
      <c r="B488" t="s">
        <v>1034</v>
      </c>
      <c r="C488" t="s">
        <v>1282</v>
      </c>
      <c r="D488" t="s">
        <v>1300</v>
      </c>
      <c r="E488" t="s">
        <v>1301</v>
      </c>
      <c r="F488" t="s">
        <v>1308</v>
      </c>
      <c r="G488" t="s">
        <v>1309</v>
      </c>
      <c r="H488">
        <v>0</v>
      </c>
      <c r="I488">
        <v>23.27</v>
      </c>
      <c r="J488">
        <v>0</v>
      </c>
      <c r="K488">
        <v>23.27</v>
      </c>
      <c r="L488">
        <v>-296.96</v>
      </c>
      <c r="M488">
        <v>1099.79</v>
      </c>
      <c r="N488">
        <v>826.1</v>
      </c>
      <c r="O488">
        <v>-23.27</v>
      </c>
      <c r="P488">
        <v>0</v>
      </c>
    </row>
    <row r="489" spans="1:16" ht="12.75">
      <c r="A489" t="s">
        <v>140</v>
      </c>
      <c r="B489" t="s">
        <v>1034</v>
      </c>
      <c r="C489" t="s">
        <v>1282</v>
      </c>
      <c r="D489" t="s">
        <v>1300</v>
      </c>
      <c r="E489" t="s">
        <v>1301</v>
      </c>
      <c r="F489" t="s">
        <v>1310</v>
      </c>
      <c r="G489" t="s">
        <v>1311</v>
      </c>
      <c r="H489">
        <v>0</v>
      </c>
      <c r="I489">
        <v>7003.4</v>
      </c>
      <c r="J489">
        <v>1847.51</v>
      </c>
      <c r="K489">
        <v>5155.89</v>
      </c>
      <c r="L489">
        <v>-4303.09</v>
      </c>
      <c r="M489">
        <v>394940.86</v>
      </c>
      <c r="N489">
        <v>397680.69</v>
      </c>
      <c r="O489">
        <v>-7042.92</v>
      </c>
      <c r="P489">
        <v>0</v>
      </c>
    </row>
    <row r="490" spans="1:16" ht="12.75">
      <c r="A490" t="s">
        <v>140</v>
      </c>
      <c r="B490" t="s">
        <v>1034</v>
      </c>
      <c r="C490" t="s">
        <v>1282</v>
      </c>
      <c r="D490" t="s">
        <v>1300</v>
      </c>
      <c r="E490" t="s">
        <v>1301</v>
      </c>
      <c r="F490" t="s">
        <v>1312</v>
      </c>
      <c r="G490" t="s">
        <v>1313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</row>
    <row r="491" spans="1:16" ht="12.75">
      <c r="A491" t="s">
        <v>140</v>
      </c>
      <c r="B491" t="s">
        <v>1034</v>
      </c>
      <c r="C491" t="s">
        <v>1282</v>
      </c>
      <c r="D491" t="s">
        <v>1300</v>
      </c>
      <c r="E491" t="s">
        <v>1301</v>
      </c>
      <c r="F491" t="s">
        <v>1314</v>
      </c>
      <c r="G491" t="s">
        <v>1315</v>
      </c>
      <c r="H491">
        <v>0</v>
      </c>
      <c r="I491">
        <v>0</v>
      </c>
      <c r="J491">
        <v>0</v>
      </c>
      <c r="K491">
        <v>0</v>
      </c>
      <c r="L491">
        <v>-0.57</v>
      </c>
      <c r="M491">
        <v>0</v>
      </c>
      <c r="N491">
        <v>0</v>
      </c>
      <c r="O491">
        <v>-0.57</v>
      </c>
      <c r="P491">
        <v>0</v>
      </c>
    </row>
    <row r="492" spans="1:16" ht="12.75">
      <c r="A492" t="s">
        <v>140</v>
      </c>
      <c r="B492" t="s">
        <v>1034</v>
      </c>
      <c r="C492" t="s">
        <v>1282</v>
      </c>
      <c r="D492" t="s">
        <v>1300</v>
      </c>
      <c r="E492" t="s">
        <v>1301</v>
      </c>
      <c r="F492" t="s">
        <v>1316</v>
      </c>
      <c r="G492" t="s">
        <v>1317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</row>
    <row r="493" spans="1:16" ht="12.75">
      <c r="A493" t="s">
        <v>140</v>
      </c>
      <c r="B493" t="s">
        <v>1034</v>
      </c>
      <c r="C493" t="s">
        <v>1282</v>
      </c>
      <c r="D493" t="s">
        <v>1300</v>
      </c>
      <c r="E493" t="s">
        <v>1301</v>
      </c>
      <c r="F493" t="s">
        <v>1318</v>
      </c>
      <c r="G493" t="s">
        <v>1319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</row>
    <row r="494" spans="1:16" ht="12.75">
      <c r="A494" t="s">
        <v>140</v>
      </c>
      <c r="B494" t="s">
        <v>1034</v>
      </c>
      <c r="C494" t="s">
        <v>1282</v>
      </c>
      <c r="D494" t="s">
        <v>1300</v>
      </c>
      <c r="E494" t="s">
        <v>1301</v>
      </c>
      <c r="F494" t="s">
        <v>1320</v>
      </c>
      <c r="G494" t="s">
        <v>1321</v>
      </c>
      <c r="H494">
        <v>0</v>
      </c>
      <c r="I494">
        <v>240668.83</v>
      </c>
      <c r="J494">
        <v>58819.89</v>
      </c>
      <c r="K494">
        <v>181848.94</v>
      </c>
      <c r="L494">
        <v>-301044.35</v>
      </c>
      <c r="M494">
        <v>618066.72</v>
      </c>
      <c r="N494">
        <v>549081.05</v>
      </c>
      <c r="O494">
        <v>-232058.68</v>
      </c>
      <c r="P494">
        <v>0</v>
      </c>
    </row>
    <row r="495" spans="1:16" ht="12.75">
      <c r="A495" t="s">
        <v>140</v>
      </c>
      <c r="B495" t="s">
        <v>1034</v>
      </c>
      <c r="C495" t="s">
        <v>1282</v>
      </c>
      <c r="D495" t="s">
        <v>1300</v>
      </c>
      <c r="E495" t="s">
        <v>1301</v>
      </c>
      <c r="F495" t="s">
        <v>1322</v>
      </c>
      <c r="G495" t="s">
        <v>1323</v>
      </c>
      <c r="H495">
        <v>0</v>
      </c>
      <c r="I495">
        <v>6407139.96</v>
      </c>
      <c r="J495">
        <v>83911.29</v>
      </c>
      <c r="K495">
        <v>6323228.67</v>
      </c>
      <c r="L495">
        <v>-6213950.14</v>
      </c>
      <c r="M495">
        <v>6376811.43</v>
      </c>
      <c r="N495">
        <v>6582577.89</v>
      </c>
      <c r="O495">
        <v>-6419716.6</v>
      </c>
      <c r="P495">
        <v>0</v>
      </c>
    </row>
    <row r="496" spans="1:16" ht="12.75">
      <c r="A496" t="s">
        <v>140</v>
      </c>
      <c r="B496" t="s">
        <v>1034</v>
      </c>
      <c r="C496" t="s">
        <v>1282</v>
      </c>
      <c r="D496" t="s">
        <v>1300</v>
      </c>
      <c r="E496" t="s">
        <v>1301</v>
      </c>
      <c r="F496" t="s">
        <v>1324</v>
      </c>
      <c r="G496" t="s">
        <v>1325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</row>
    <row r="497" spans="1:16" ht="12.75">
      <c r="A497" t="s">
        <v>140</v>
      </c>
      <c r="B497" t="s">
        <v>1034</v>
      </c>
      <c r="C497" t="s">
        <v>1282</v>
      </c>
      <c r="D497" t="s">
        <v>1300</v>
      </c>
      <c r="E497" t="s">
        <v>1301</v>
      </c>
      <c r="F497" t="s">
        <v>1326</v>
      </c>
      <c r="G497" t="s">
        <v>1327</v>
      </c>
      <c r="H497">
        <v>0</v>
      </c>
      <c r="I497">
        <v>293839.54</v>
      </c>
      <c r="J497">
        <v>2808.01</v>
      </c>
      <c r="K497">
        <v>291031.53</v>
      </c>
      <c r="L497">
        <v>-288421.05</v>
      </c>
      <c r="M497">
        <v>1203241.95</v>
      </c>
      <c r="N497">
        <v>1199995.99</v>
      </c>
      <c r="O497">
        <v>-285175.09</v>
      </c>
      <c r="P497">
        <v>0</v>
      </c>
    </row>
    <row r="498" spans="1:16" ht="12.75">
      <c r="A498" t="s">
        <v>140</v>
      </c>
      <c r="B498" t="s">
        <v>1034</v>
      </c>
      <c r="C498" t="s">
        <v>1282</v>
      </c>
      <c r="D498" t="s">
        <v>1300</v>
      </c>
      <c r="E498" t="s">
        <v>1301</v>
      </c>
      <c r="F498" t="s">
        <v>1328</v>
      </c>
      <c r="G498" t="s">
        <v>1329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</row>
    <row r="499" spans="1:16" ht="12.75">
      <c r="A499" t="s">
        <v>140</v>
      </c>
      <c r="B499" t="s">
        <v>1034</v>
      </c>
      <c r="C499" t="s">
        <v>1282</v>
      </c>
      <c r="D499" t="s">
        <v>1300</v>
      </c>
      <c r="E499" t="s">
        <v>1301</v>
      </c>
      <c r="F499" t="s">
        <v>1330</v>
      </c>
      <c r="G499" t="s">
        <v>1331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</row>
    <row r="500" spans="1:16" ht="12.75">
      <c r="A500" t="s">
        <v>140</v>
      </c>
      <c r="B500" t="s">
        <v>1034</v>
      </c>
      <c r="C500" t="s">
        <v>1282</v>
      </c>
      <c r="D500" t="s">
        <v>1300</v>
      </c>
      <c r="E500" t="s">
        <v>1301</v>
      </c>
      <c r="F500" t="s">
        <v>1332</v>
      </c>
      <c r="G500" t="s">
        <v>1333</v>
      </c>
      <c r="H500">
        <v>0</v>
      </c>
      <c r="I500">
        <v>58392.17</v>
      </c>
      <c r="J500">
        <v>34754.66</v>
      </c>
      <c r="K500">
        <v>23637.51</v>
      </c>
      <c r="L500">
        <v>-58490.2</v>
      </c>
      <c r="M500">
        <v>127380.74</v>
      </c>
      <c r="N500">
        <v>127168.13</v>
      </c>
      <c r="O500">
        <v>-58277.59</v>
      </c>
      <c r="P500">
        <v>0</v>
      </c>
    </row>
    <row r="501" spans="1:16" ht="12.75">
      <c r="A501" t="s">
        <v>140</v>
      </c>
      <c r="B501" t="s">
        <v>1034</v>
      </c>
      <c r="C501" t="s">
        <v>1282</v>
      </c>
      <c r="D501" t="s">
        <v>1300</v>
      </c>
      <c r="E501" t="s">
        <v>1301</v>
      </c>
      <c r="F501" t="s">
        <v>1334</v>
      </c>
      <c r="G501" t="s">
        <v>1335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</row>
    <row r="502" spans="1:16" ht="12.75">
      <c r="A502" t="s">
        <v>140</v>
      </c>
      <c r="B502" t="s">
        <v>1034</v>
      </c>
      <c r="C502" t="s">
        <v>1282</v>
      </c>
      <c r="D502" t="s">
        <v>1300</v>
      </c>
      <c r="E502" t="s">
        <v>1301</v>
      </c>
      <c r="F502" t="s">
        <v>1336</v>
      </c>
      <c r="G502" t="s">
        <v>1337</v>
      </c>
      <c r="H502">
        <v>0</v>
      </c>
      <c r="I502">
        <v>0</v>
      </c>
      <c r="J502">
        <v>24.49</v>
      </c>
      <c r="K502">
        <v>-24.49</v>
      </c>
      <c r="L502">
        <v>-100.39</v>
      </c>
      <c r="M502">
        <v>127.33</v>
      </c>
      <c r="N502">
        <v>26.94</v>
      </c>
      <c r="O502">
        <v>0</v>
      </c>
      <c r="P502">
        <v>0</v>
      </c>
    </row>
    <row r="503" spans="1:16" ht="12.75">
      <c r="A503" t="s">
        <v>140</v>
      </c>
      <c r="B503" t="s">
        <v>1034</v>
      </c>
      <c r="C503" t="s">
        <v>1282</v>
      </c>
      <c r="D503" t="s">
        <v>1300</v>
      </c>
      <c r="E503" t="s">
        <v>1301</v>
      </c>
      <c r="F503" t="s">
        <v>1338</v>
      </c>
      <c r="G503" t="s">
        <v>1339</v>
      </c>
      <c r="H503">
        <v>0</v>
      </c>
      <c r="I503">
        <v>0</v>
      </c>
      <c r="J503">
        <v>7.33</v>
      </c>
      <c r="K503">
        <v>-7.33</v>
      </c>
      <c r="L503">
        <v>-20.05</v>
      </c>
      <c r="M503">
        <v>25.43</v>
      </c>
      <c r="N503">
        <v>5.38</v>
      </c>
      <c r="O503">
        <v>0</v>
      </c>
      <c r="P503">
        <v>0</v>
      </c>
    </row>
    <row r="504" spans="1:16" ht="12.75">
      <c r="A504" t="s">
        <v>140</v>
      </c>
      <c r="B504" t="s">
        <v>1034</v>
      </c>
      <c r="C504" t="s">
        <v>1282</v>
      </c>
      <c r="D504" t="s">
        <v>1300</v>
      </c>
      <c r="E504" t="s">
        <v>1301</v>
      </c>
      <c r="F504" t="s">
        <v>1340</v>
      </c>
      <c r="G504" t="s">
        <v>1341</v>
      </c>
      <c r="H504">
        <v>0</v>
      </c>
      <c r="I504">
        <v>0</v>
      </c>
      <c r="J504">
        <v>0</v>
      </c>
      <c r="K504">
        <v>0</v>
      </c>
      <c r="L504">
        <v>-37343.81</v>
      </c>
      <c r="M504">
        <v>0</v>
      </c>
      <c r="N504">
        <v>0</v>
      </c>
      <c r="O504">
        <v>-37343.81</v>
      </c>
      <c r="P504">
        <v>0</v>
      </c>
    </row>
    <row r="505" spans="1:16" ht="12.75">
      <c r="A505" t="s">
        <v>140</v>
      </c>
      <c r="B505" t="s">
        <v>1034</v>
      </c>
      <c r="C505" t="s">
        <v>1282</v>
      </c>
      <c r="D505" t="s">
        <v>1300</v>
      </c>
      <c r="E505" t="s">
        <v>1301</v>
      </c>
      <c r="F505" t="s">
        <v>1342</v>
      </c>
      <c r="G505" t="s">
        <v>1343</v>
      </c>
      <c r="H505">
        <v>0</v>
      </c>
      <c r="I505">
        <v>730515.35</v>
      </c>
      <c r="J505">
        <v>769701.43</v>
      </c>
      <c r="K505">
        <v>-39186.08</v>
      </c>
      <c r="L505">
        <v>114085.92</v>
      </c>
      <c r="M505">
        <v>2890086.43</v>
      </c>
      <c r="N505">
        <v>2989378.22</v>
      </c>
      <c r="O505">
        <v>14794.13</v>
      </c>
      <c r="P505">
        <v>0</v>
      </c>
    </row>
    <row r="506" spans="1:16" ht="12.75">
      <c r="A506" t="s">
        <v>134</v>
      </c>
      <c r="B506" t="s">
        <v>1034</v>
      </c>
      <c r="C506" t="s">
        <v>1282</v>
      </c>
      <c r="D506" t="s">
        <v>1344</v>
      </c>
      <c r="E506" t="s">
        <v>1345</v>
      </c>
      <c r="F506" t="s">
        <v>1345</v>
      </c>
      <c r="G506" t="s">
        <v>1346</v>
      </c>
      <c r="H506">
        <v>0</v>
      </c>
      <c r="I506">
        <v>19845.13</v>
      </c>
      <c r="J506">
        <v>19845.13</v>
      </c>
      <c r="K506">
        <v>0</v>
      </c>
      <c r="L506">
        <v>0</v>
      </c>
      <c r="M506">
        <v>137853.61</v>
      </c>
      <c r="N506">
        <v>137853.61</v>
      </c>
      <c r="O506">
        <v>0</v>
      </c>
      <c r="P506">
        <v>0</v>
      </c>
    </row>
    <row r="507" spans="1:16" ht="12.75">
      <c r="A507" t="s">
        <v>134</v>
      </c>
      <c r="B507" t="s">
        <v>1034</v>
      </c>
      <c r="C507" t="s">
        <v>1282</v>
      </c>
      <c r="D507" t="s">
        <v>1347</v>
      </c>
      <c r="E507" t="s">
        <v>1348</v>
      </c>
      <c r="F507" t="s">
        <v>1348</v>
      </c>
      <c r="G507" t="s">
        <v>1349</v>
      </c>
      <c r="H507">
        <v>0</v>
      </c>
      <c r="I507">
        <v>19341.32</v>
      </c>
      <c r="J507">
        <v>19845.13</v>
      </c>
      <c r="K507">
        <v>-503.81</v>
      </c>
      <c r="L507">
        <v>80.67</v>
      </c>
      <c r="M507">
        <v>138276.75</v>
      </c>
      <c r="N507">
        <v>137853.61</v>
      </c>
      <c r="O507">
        <v>503.81</v>
      </c>
      <c r="P507">
        <v>0</v>
      </c>
    </row>
    <row r="508" spans="1:16" ht="12.75">
      <c r="A508" t="s">
        <v>134</v>
      </c>
      <c r="B508" t="s">
        <v>1034</v>
      </c>
      <c r="C508" t="s">
        <v>1282</v>
      </c>
      <c r="D508" t="s">
        <v>1350</v>
      </c>
      <c r="E508" t="s">
        <v>1351</v>
      </c>
      <c r="F508" t="s">
        <v>1351</v>
      </c>
      <c r="G508" t="s">
        <v>1352</v>
      </c>
      <c r="H508">
        <v>0</v>
      </c>
      <c r="I508">
        <v>5432267.44</v>
      </c>
      <c r="J508">
        <v>2185781.52</v>
      </c>
      <c r="K508">
        <v>3246485.92</v>
      </c>
      <c r="L508">
        <v>2245174.22</v>
      </c>
      <c r="M508">
        <v>13335183.3</v>
      </c>
      <c r="N508">
        <v>13394594.82</v>
      </c>
      <c r="O508">
        <v>2185762.7</v>
      </c>
      <c r="P508">
        <v>0</v>
      </c>
    </row>
    <row r="509" spans="1:16" ht="12.75">
      <c r="A509" t="s">
        <v>140</v>
      </c>
      <c r="B509" t="s">
        <v>1034</v>
      </c>
      <c r="C509" t="s">
        <v>1282</v>
      </c>
      <c r="D509" t="s">
        <v>1350</v>
      </c>
      <c r="E509" t="s">
        <v>1353</v>
      </c>
      <c r="F509" t="s">
        <v>1353</v>
      </c>
      <c r="G509" t="s">
        <v>1354</v>
      </c>
      <c r="H509">
        <v>0</v>
      </c>
      <c r="I509">
        <v>4723605.93</v>
      </c>
      <c r="J509">
        <v>4723605.93</v>
      </c>
      <c r="K509">
        <v>0</v>
      </c>
      <c r="L509">
        <v>0</v>
      </c>
      <c r="M509">
        <v>6049147.01</v>
      </c>
      <c r="N509">
        <v>6049147.01</v>
      </c>
      <c r="O509">
        <v>0</v>
      </c>
      <c r="P509">
        <v>0</v>
      </c>
    </row>
    <row r="510" spans="1:16" ht="12.75">
      <c r="A510" t="s">
        <v>134</v>
      </c>
      <c r="B510" t="s">
        <v>1034</v>
      </c>
      <c r="C510" t="s">
        <v>1282</v>
      </c>
      <c r="D510" t="s">
        <v>1350</v>
      </c>
      <c r="E510" t="s">
        <v>1355</v>
      </c>
      <c r="F510" t="s">
        <v>1356</v>
      </c>
      <c r="G510" t="s">
        <v>1357</v>
      </c>
      <c r="H510">
        <v>0</v>
      </c>
      <c r="I510">
        <v>9457.52</v>
      </c>
      <c r="J510">
        <v>49012.55</v>
      </c>
      <c r="K510">
        <v>-39555.03</v>
      </c>
      <c r="L510">
        <v>0</v>
      </c>
      <c r="M510">
        <v>259755.36</v>
      </c>
      <c r="N510">
        <v>184597.67</v>
      </c>
      <c r="O510">
        <v>75157.69</v>
      </c>
      <c r="P510">
        <v>0</v>
      </c>
    </row>
    <row r="511" spans="1:16" ht="12.75">
      <c r="A511" t="s">
        <v>134</v>
      </c>
      <c r="B511" t="s">
        <v>1034</v>
      </c>
      <c r="C511" t="s">
        <v>1282</v>
      </c>
      <c r="D511" t="s">
        <v>1350</v>
      </c>
      <c r="E511" t="s">
        <v>1355</v>
      </c>
      <c r="F511" t="s">
        <v>1358</v>
      </c>
      <c r="G511" t="s">
        <v>1359</v>
      </c>
      <c r="H511">
        <v>0</v>
      </c>
      <c r="I511">
        <v>0</v>
      </c>
      <c r="J511">
        <v>0</v>
      </c>
      <c r="K511">
        <v>0</v>
      </c>
      <c r="L511">
        <v>7828.71</v>
      </c>
      <c r="M511">
        <v>0</v>
      </c>
      <c r="N511">
        <v>7828.71</v>
      </c>
      <c r="O511">
        <v>0</v>
      </c>
      <c r="P511">
        <v>0</v>
      </c>
    </row>
    <row r="512" spans="1:16" ht="12.75">
      <c r="A512" t="s">
        <v>134</v>
      </c>
      <c r="B512" t="s">
        <v>1034</v>
      </c>
      <c r="C512" t="s">
        <v>1282</v>
      </c>
      <c r="D512" t="s">
        <v>1350</v>
      </c>
      <c r="E512" t="s">
        <v>1360</v>
      </c>
      <c r="F512" t="s">
        <v>1361</v>
      </c>
      <c r="G512" t="s">
        <v>1362</v>
      </c>
      <c r="H512">
        <v>0</v>
      </c>
      <c r="I512">
        <v>293625.13</v>
      </c>
      <c r="J512">
        <v>293625.13</v>
      </c>
      <c r="K512">
        <v>0</v>
      </c>
      <c r="L512">
        <v>0</v>
      </c>
      <c r="M512">
        <v>1201788.45</v>
      </c>
      <c r="N512">
        <v>1201788.45</v>
      </c>
      <c r="O512">
        <v>0</v>
      </c>
      <c r="P512">
        <v>0</v>
      </c>
    </row>
    <row r="513" spans="1:16" ht="12.75">
      <c r="A513" t="s">
        <v>134</v>
      </c>
      <c r="B513" t="s">
        <v>1034</v>
      </c>
      <c r="C513" t="s">
        <v>1282</v>
      </c>
      <c r="D513" t="s">
        <v>1350</v>
      </c>
      <c r="E513" t="s">
        <v>1363</v>
      </c>
      <c r="F513" t="s">
        <v>1364</v>
      </c>
      <c r="G513" t="s">
        <v>1365</v>
      </c>
      <c r="H513">
        <v>0</v>
      </c>
      <c r="I513">
        <v>2159.81</v>
      </c>
      <c r="J513">
        <v>2159.81</v>
      </c>
      <c r="K513">
        <v>0</v>
      </c>
      <c r="L513">
        <v>0</v>
      </c>
      <c r="M513">
        <v>488.42</v>
      </c>
      <c r="N513">
        <v>488.42</v>
      </c>
      <c r="O513">
        <v>0</v>
      </c>
      <c r="P513">
        <v>0</v>
      </c>
    </row>
    <row r="514" spans="1:16" ht="12.75">
      <c r="A514" t="s">
        <v>134</v>
      </c>
      <c r="B514" t="s">
        <v>1034</v>
      </c>
      <c r="C514" t="s">
        <v>1282</v>
      </c>
      <c r="D514" t="s">
        <v>1350</v>
      </c>
      <c r="E514" t="s">
        <v>1363</v>
      </c>
      <c r="F514" t="s">
        <v>1366</v>
      </c>
      <c r="G514" t="s">
        <v>1367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</row>
    <row r="515" spans="1:16" ht="12.75">
      <c r="A515" t="s">
        <v>134</v>
      </c>
      <c r="B515" t="s">
        <v>1034</v>
      </c>
      <c r="C515" t="s">
        <v>1282</v>
      </c>
      <c r="D515" t="s">
        <v>1350</v>
      </c>
      <c r="E515" t="s">
        <v>1363</v>
      </c>
      <c r="F515" t="s">
        <v>1368</v>
      </c>
      <c r="G515" t="s">
        <v>1369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152.76</v>
      </c>
      <c r="N515">
        <v>152.76</v>
      </c>
      <c r="O515">
        <v>0</v>
      </c>
      <c r="P515">
        <v>0</v>
      </c>
    </row>
    <row r="516" spans="1:16" ht="12.75">
      <c r="A516" t="s">
        <v>134</v>
      </c>
      <c r="B516" t="s">
        <v>1034</v>
      </c>
      <c r="C516" t="s">
        <v>1282</v>
      </c>
      <c r="D516" t="s">
        <v>1350</v>
      </c>
      <c r="E516" t="s">
        <v>1363</v>
      </c>
      <c r="F516" t="s">
        <v>1370</v>
      </c>
      <c r="G516" t="s">
        <v>1371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</row>
    <row r="517" spans="1:16" ht="12.75">
      <c r="A517" t="s">
        <v>134</v>
      </c>
      <c r="B517" t="s">
        <v>1034</v>
      </c>
      <c r="C517" t="s">
        <v>1282</v>
      </c>
      <c r="D517" t="s">
        <v>1350</v>
      </c>
      <c r="E517" t="s">
        <v>1363</v>
      </c>
      <c r="F517" t="s">
        <v>1372</v>
      </c>
      <c r="G517" t="s">
        <v>1373</v>
      </c>
      <c r="H517">
        <v>0</v>
      </c>
      <c r="I517">
        <v>730852.03</v>
      </c>
      <c r="J517">
        <v>730852.03</v>
      </c>
      <c r="K517">
        <v>0</v>
      </c>
      <c r="L517">
        <v>0</v>
      </c>
      <c r="M517">
        <v>2919464.91</v>
      </c>
      <c r="N517">
        <v>2919464.91</v>
      </c>
      <c r="O517">
        <v>0</v>
      </c>
      <c r="P517">
        <v>0</v>
      </c>
    </row>
    <row r="518" spans="1:16" ht="12.75">
      <c r="A518" t="s">
        <v>140</v>
      </c>
      <c r="B518" t="s">
        <v>1034</v>
      </c>
      <c r="C518" t="s">
        <v>1282</v>
      </c>
      <c r="D518" t="s">
        <v>1374</v>
      </c>
      <c r="E518" t="s">
        <v>1375</v>
      </c>
      <c r="F518" t="s">
        <v>1375</v>
      </c>
      <c r="G518" t="s">
        <v>1376</v>
      </c>
      <c r="H518">
        <v>0</v>
      </c>
      <c r="I518">
        <v>19845.13</v>
      </c>
      <c r="J518">
        <v>19341.32</v>
      </c>
      <c r="K518">
        <v>503.81</v>
      </c>
      <c r="L518">
        <v>-80.67</v>
      </c>
      <c r="M518">
        <v>137853.61</v>
      </c>
      <c r="N518">
        <v>138276.75</v>
      </c>
      <c r="O518">
        <v>-503.81</v>
      </c>
      <c r="P518">
        <v>0</v>
      </c>
    </row>
    <row r="519" spans="1:16" ht="12.75">
      <c r="A519" t="s">
        <v>134</v>
      </c>
      <c r="B519" t="s">
        <v>1034</v>
      </c>
      <c r="C519" t="s">
        <v>1282</v>
      </c>
      <c r="D519" t="s">
        <v>1377</v>
      </c>
      <c r="E519" t="s">
        <v>1378</v>
      </c>
      <c r="F519" t="s">
        <v>1378</v>
      </c>
      <c r="G519" t="s">
        <v>1379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</row>
    <row r="520" spans="1:16" ht="12.75">
      <c r="A520" t="s">
        <v>134</v>
      </c>
      <c r="B520" t="s">
        <v>1034</v>
      </c>
      <c r="C520" t="s">
        <v>1380</v>
      </c>
      <c r="D520" t="s">
        <v>1381</v>
      </c>
      <c r="E520" t="s">
        <v>1382</v>
      </c>
      <c r="F520" t="s">
        <v>1382</v>
      </c>
      <c r="G520" t="s">
        <v>1383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</row>
    <row r="521" spans="1:16" ht="12.75">
      <c r="A521" t="s">
        <v>134</v>
      </c>
      <c r="B521" t="s">
        <v>1034</v>
      </c>
      <c r="C521" t="s">
        <v>1380</v>
      </c>
      <c r="D521" t="s">
        <v>1381</v>
      </c>
      <c r="E521" t="s">
        <v>1384</v>
      </c>
      <c r="F521" t="s">
        <v>1384</v>
      </c>
      <c r="G521" t="s">
        <v>1385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</row>
    <row r="522" spans="1:16" ht="12.75">
      <c r="A522" t="s">
        <v>134</v>
      </c>
      <c r="B522" t="s">
        <v>1034</v>
      </c>
      <c r="C522" t="s">
        <v>1380</v>
      </c>
      <c r="D522" t="s">
        <v>1386</v>
      </c>
      <c r="E522" t="s">
        <v>1387</v>
      </c>
      <c r="F522" t="s">
        <v>1387</v>
      </c>
      <c r="G522" t="s">
        <v>1388</v>
      </c>
      <c r="H522">
        <v>0</v>
      </c>
      <c r="I522">
        <v>0</v>
      </c>
      <c r="J522">
        <v>85043.78</v>
      </c>
      <c r="K522">
        <v>-85043.78</v>
      </c>
      <c r="L522">
        <v>6158.01</v>
      </c>
      <c r="M522">
        <v>164893.32</v>
      </c>
      <c r="N522">
        <v>86007.55</v>
      </c>
      <c r="O522">
        <v>85043.78</v>
      </c>
      <c r="P522">
        <v>0</v>
      </c>
    </row>
    <row r="523" spans="1:16" ht="12.75">
      <c r="A523" t="s">
        <v>140</v>
      </c>
      <c r="B523" t="s">
        <v>1034</v>
      </c>
      <c r="C523" t="s">
        <v>1380</v>
      </c>
      <c r="D523" t="s">
        <v>1389</v>
      </c>
      <c r="E523" t="s">
        <v>1390</v>
      </c>
      <c r="F523" t="s">
        <v>1390</v>
      </c>
      <c r="G523" t="s">
        <v>1391</v>
      </c>
      <c r="H523">
        <v>0</v>
      </c>
      <c r="I523">
        <v>7588.95</v>
      </c>
      <c r="J523">
        <v>7588.95</v>
      </c>
      <c r="K523">
        <v>0</v>
      </c>
      <c r="L523">
        <v>0</v>
      </c>
      <c r="M523">
        <v>34492.28</v>
      </c>
      <c r="N523">
        <v>34492.28</v>
      </c>
      <c r="O523">
        <v>0</v>
      </c>
      <c r="P523">
        <v>0</v>
      </c>
    </row>
    <row r="524" spans="1:16" ht="12.75">
      <c r="A524" t="s">
        <v>140</v>
      </c>
      <c r="B524" t="s">
        <v>1034</v>
      </c>
      <c r="C524" t="s">
        <v>1380</v>
      </c>
      <c r="D524" t="s">
        <v>1389</v>
      </c>
      <c r="E524" t="s">
        <v>1392</v>
      </c>
      <c r="F524" t="s">
        <v>1393</v>
      </c>
      <c r="G524" t="s">
        <v>1394</v>
      </c>
      <c r="H524">
        <v>0</v>
      </c>
      <c r="I524">
        <v>131892.6</v>
      </c>
      <c r="J524">
        <v>110010.74</v>
      </c>
      <c r="K524">
        <v>21881.86</v>
      </c>
      <c r="L524">
        <v>-48053.09</v>
      </c>
      <c r="M524">
        <v>422400.62</v>
      </c>
      <c r="N524">
        <v>419418.56</v>
      </c>
      <c r="O524">
        <v>-45071.03</v>
      </c>
      <c r="P524">
        <v>0</v>
      </c>
    </row>
    <row r="525" spans="1:16" ht="12.75">
      <c r="A525" t="s">
        <v>140</v>
      </c>
      <c r="B525" t="s">
        <v>1034</v>
      </c>
      <c r="C525" t="s">
        <v>1380</v>
      </c>
      <c r="D525" t="s">
        <v>1389</v>
      </c>
      <c r="E525" t="s">
        <v>1392</v>
      </c>
      <c r="F525" t="s">
        <v>1395</v>
      </c>
      <c r="G525" t="s">
        <v>1396</v>
      </c>
      <c r="H525">
        <v>0</v>
      </c>
      <c r="I525">
        <v>5282172.57</v>
      </c>
      <c r="J525">
        <v>3918918.08</v>
      </c>
      <c r="K525">
        <v>1363254.49</v>
      </c>
      <c r="L525">
        <v>-2508462.87</v>
      </c>
      <c r="M525">
        <v>17523111.21</v>
      </c>
      <c r="N525">
        <v>17703845.89</v>
      </c>
      <c r="O525">
        <v>-2689197.55</v>
      </c>
      <c r="P525">
        <v>0</v>
      </c>
    </row>
    <row r="526" spans="1:16" ht="12.75">
      <c r="A526" t="s">
        <v>140</v>
      </c>
      <c r="B526" t="s">
        <v>1034</v>
      </c>
      <c r="C526" t="s">
        <v>1380</v>
      </c>
      <c r="D526" t="s">
        <v>1389</v>
      </c>
      <c r="E526" t="s">
        <v>1392</v>
      </c>
      <c r="F526" t="s">
        <v>1397</v>
      </c>
      <c r="G526" t="s">
        <v>1398</v>
      </c>
      <c r="H526">
        <v>0</v>
      </c>
      <c r="I526">
        <v>476.65</v>
      </c>
      <c r="J526">
        <v>492.14</v>
      </c>
      <c r="K526">
        <v>-15.49</v>
      </c>
      <c r="L526">
        <v>-186.01</v>
      </c>
      <c r="M526">
        <v>2640.35</v>
      </c>
      <c r="N526">
        <v>2621.42</v>
      </c>
      <c r="O526">
        <v>-167.08</v>
      </c>
      <c r="P526">
        <v>0</v>
      </c>
    </row>
    <row r="527" spans="1:16" ht="12.75">
      <c r="A527" t="s">
        <v>140</v>
      </c>
      <c r="B527" t="s">
        <v>1034</v>
      </c>
      <c r="C527" t="s">
        <v>1380</v>
      </c>
      <c r="D527" t="s">
        <v>1389</v>
      </c>
      <c r="E527" t="s">
        <v>1392</v>
      </c>
      <c r="F527" t="s">
        <v>1399</v>
      </c>
      <c r="G527" t="s">
        <v>1400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2801.36</v>
      </c>
      <c r="N527">
        <v>2801.36</v>
      </c>
      <c r="O527">
        <v>0</v>
      </c>
      <c r="P527">
        <v>0</v>
      </c>
    </row>
    <row r="528" spans="1:16" ht="12.75">
      <c r="A528" t="s">
        <v>140</v>
      </c>
      <c r="B528" t="s">
        <v>1034</v>
      </c>
      <c r="C528" t="s">
        <v>1380</v>
      </c>
      <c r="D528" t="s">
        <v>1389</v>
      </c>
      <c r="E528" t="s">
        <v>1392</v>
      </c>
      <c r="F528" t="s">
        <v>1401</v>
      </c>
      <c r="G528" t="s">
        <v>1402</v>
      </c>
      <c r="H528">
        <v>0</v>
      </c>
      <c r="I528">
        <v>240</v>
      </c>
      <c r="J528">
        <v>0</v>
      </c>
      <c r="K528">
        <v>240</v>
      </c>
      <c r="L528">
        <v>0</v>
      </c>
      <c r="M528">
        <v>0</v>
      </c>
      <c r="N528">
        <v>240</v>
      </c>
      <c r="O528">
        <v>-240</v>
      </c>
      <c r="P528">
        <v>0</v>
      </c>
    </row>
    <row r="529" spans="1:16" ht="12.75">
      <c r="A529" t="s">
        <v>140</v>
      </c>
      <c r="B529" t="s">
        <v>1034</v>
      </c>
      <c r="C529" t="s">
        <v>1380</v>
      </c>
      <c r="D529" t="s">
        <v>1389</v>
      </c>
      <c r="E529" t="s">
        <v>1392</v>
      </c>
      <c r="F529" t="s">
        <v>1403</v>
      </c>
      <c r="G529" t="s">
        <v>1404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</row>
    <row r="530" spans="1:16" ht="12.75">
      <c r="A530" t="s">
        <v>140</v>
      </c>
      <c r="B530" t="s">
        <v>1034</v>
      </c>
      <c r="C530" t="s">
        <v>1380</v>
      </c>
      <c r="D530" t="s">
        <v>1389</v>
      </c>
      <c r="E530" t="s">
        <v>1392</v>
      </c>
      <c r="F530" t="s">
        <v>1405</v>
      </c>
      <c r="G530" t="s">
        <v>1406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5.54</v>
      </c>
      <c r="N530">
        <v>5.54</v>
      </c>
      <c r="O530">
        <v>0</v>
      </c>
      <c r="P530">
        <v>0</v>
      </c>
    </row>
    <row r="531" spans="1:16" ht="12.75">
      <c r="A531" t="s">
        <v>140</v>
      </c>
      <c r="B531" t="s">
        <v>1034</v>
      </c>
      <c r="C531" t="s">
        <v>1380</v>
      </c>
      <c r="D531" t="s">
        <v>1389</v>
      </c>
      <c r="E531" t="s">
        <v>1392</v>
      </c>
      <c r="F531" t="s">
        <v>1407</v>
      </c>
      <c r="G531" t="s">
        <v>1408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</row>
    <row r="532" spans="1:16" ht="12.75">
      <c r="A532" t="s">
        <v>140</v>
      </c>
      <c r="B532" t="s">
        <v>1034</v>
      </c>
      <c r="C532" t="s">
        <v>1380</v>
      </c>
      <c r="D532" t="s">
        <v>1389</v>
      </c>
      <c r="E532" t="s">
        <v>1392</v>
      </c>
      <c r="F532" t="s">
        <v>1409</v>
      </c>
      <c r="G532" t="s">
        <v>1410</v>
      </c>
      <c r="H532">
        <v>0</v>
      </c>
      <c r="I532">
        <v>0</v>
      </c>
      <c r="J532">
        <v>0</v>
      </c>
      <c r="K532">
        <v>0</v>
      </c>
      <c r="L532">
        <v>-128.4</v>
      </c>
      <c r="M532">
        <v>272.4</v>
      </c>
      <c r="N532">
        <v>144</v>
      </c>
      <c r="O532">
        <v>0</v>
      </c>
      <c r="P532">
        <v>0</v>
      </c>
    </row>
    <row r="533" spans="1:16" ht="12.75">
      <c r="A533" t="s">
        <v>140</v>
      </c>
      <c r="B533" t="s">
        <v>1034</v>
      </c>
      <c r="C533" t="s">
        <v>1380</v>
      </c>
      <c r="D533" t="s">
        <v>1389</v>
      </c>
      <c r="E533" t="s">
        <v>1392</v>
      </c>
      <c r="F533" t="s">
        <v>1411</v>
      </c>
      <c r="G533" t="s">
        <v>1412</v>
      </c>
      <c r="H533">
        <v>0</v>
      </c>
      <c r="I533">
        <v>10595.22</v>
      </c>
      <c r="J533">
        <v>7689.31</v>
      </c>
      <c r="K533">
        <v>2905.91</v>
      </c>
      <c r="L533">
        <v>-507.75</v>
      </c>
      <c r="M533">
        <v>32862.23</v>
      </c>
      <c r="N533">
        <v>36673.46</v>
      </c>
      <c r="O533">
        <v>-4318.98</v>
      </c>
      <c r="P533">
        <v>0</v>
      </c>
    </row>
    <row r="534" spans="1:16" ht="12.75">
      <c r="A534" t="s">
        <v>140</v>
      </c>
      <c r="B534" t="s">
        <v>1034</v>
      </c>
      <c r="C534" t="s">
        <v>1380</v>
      </c>
      <c r="D534" t="s">
        <v>1389</v>
      </c>
      <c r="E534" t="s">
        <v>1392</v>
      </c>
      <c r="F534" t="s">
        <v>1413</v>
      </c>
      <c r="G534" t="s">
        <v>1414</v>
      </c>
      <c r="H534">
        <v>0</v>
      </c>
      <c r="I534">
        <v>4905</v>
      </c>
      <c r="J534">
        <v>3600</v>
      </c>
      <c r="K534">
        <v>1305</v>
      </c>
      <c r="L534">
        <v>-4500</v>
      </c>
      <c r="M534">
        <v>12876</v>
      </c>
      <c r="N534">
        <v>9681</v>
      </c>
      <c r="O534">
        <v>-1305</v>
      </c>
      <c r="P534">
        <v>0</v>
      </c>
    </row>
    <row r="535" spans="1:16" ht="12.75">
      <c r="A535" t="s">
        <v>140</v>
      </c>
      <c r="B535" t="s">
        <v>1034</v>
      </c>
      <c r="C535" t="s">
        <v>1380</v>
      </c>
      <c r="D535" t="s">
        <v>1389</v>
      </c>
      <c r="E535" t="s">
        <v>1392</v>
      </c>
      <c r="F535" t="s">
        <v>1415</v>
      </c>
      <c r="G535" t="s">
        <v>1416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</row>
    <row r="536" spans="1:16" ht="12.75">
      <c r="A536" t="s">
        <v>140</v>
      </c>
      <c r="B536" t="s">
        <v>1034</v>
      </c>
      <c r="C536" t="s">
        <v>1380</v>
      </c>
      <c r="D536" t="s">
        <v>1389</v>
      </c>
      <c r="E536" t="s">
        <v>1392</v>
      </c>
      <c r="F536" t="s">
        <v>1417</v>
      </c>
      <c r="G536" t="s">
        <v>1418</v>
      </c>
      <c r="H536">
        <v>0</v>
      </c>
      <c r="I536">
        <v>4360.3</v>
      </c>
      <c r="J536">
        <v>1905.3</v>
      </c>
      <c r="K536">
        <v>2455</v>
      </c>
      <c r="L536">
        <v>-2442.97</v>
      </c>
      <c r="M536">
        <v>22444.92</v>
      </c>
      <c r="N536">
        <v>22456.95</v>
      </c>
      <c r="O536">
        <v>-2455</v>
      </c>
      <c r="P536">
        <v>0</v>
      </c>
    </row>
    <row r="537" spans="1:16" ht="12.75">
      <c r="A537" t="s">
        <v>140</v>
      </c>
      <c r="B537" t="s">
        <v>1034</v>
      </c>
      <c r="C537" t="s">
        <v>1380</v>
      </c>
      <c r="D537" t="s">
        <v>1389</v>
      </c>
      <c r="E537" t="s">
        <v>1392</v>
      </c>
      <c r="F537" t="s">
        <v>1419</v>
      </c>
      <c r="G537" t="s">
        <v>1420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</row>
    <row r="538" spans="1:16" ht="12.75">
      <c r="A538" t="s">
        <v>140</v>
      </c>
      <c r="B538" t="s">
        <v>1034</v>
      </c>
      <c r="C538" t="s">
        <v>1380</v>
      </c>
      <c r="D538" t="s">
        <v>1389</v>
      </c>
      <c r="E538" t="s">
        <v>1392</v>
      </c>
      <c r="F538" t="s">
        <v>1421</v>
      </c>
      <c r="G538" t="s">
        <v>1422</v>
      </c>
      <c r="H538">
        <v>0</v>
      </c>
      <c r="I538">
        <v>1407.81</v>
      </c>
      <c r="J538">
        <v>1173.24</v>
      </c>
      <c r="K538">
        <v>234.57</v>
      </c>
      <c r="L538">
        <v>-892.89</v>
      </c>
      <c r="M538">
        <v>2401.17</v>
      </c>
      <c r="N538">
        <v>1742.85</v>
      </c>
      <c r="O538">
        <v>-234.57</v>
      </c>
      <c r="P538">
        <v>0</v>
      </c>
    </row>
    <row r="539" spans="1:16" ht="12.75">
      <c r="A539" t="s">
        <v>140</v>
      </c>
      <c r="B539" t="s">
        <v>1034</v>
      </c>
      <c r="C539" t="s">
        <v>1380</v>
      </c>
      <c r="D539" t="s">
        <v>1389</v>
      </c>
      <c r="E539" t="s">
        <v>1392</v>
      </c>
      <c r="F539" t="s">
        <v>1423</v>
      </c>
      <c r="G539" t="s">
        <v>1424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10399.05</v>
      </c>
      <c r="N539">
        <v>10399.05</v>
      </c>
      <c r="O539">
        <v>0</v>
      </c>
      <c r="P539">
        <v>0</v>
      </c>
    </row>
    <row r="540" spans="1:16" ht="12.75">
      <c r="A540" t="s">
        <v>140</v>
      </c>
      <c r="B540" t="s">
        <v>1034</v>
      </c>
      <c r="C540" t="s">
        <v>1380</v>
      </c>
      <c r="D540" t="s">
        <v>1425</v>
      </c>
      <c r="E540" t="s">
        <v>1426</v>
      </c>
      <c r="F540" t="s">
        <v>1426</v>
      </c>
      <c r="G540" t="s">
        <v>1427</v>
      </c>
      <c r="H540">
        <v>0</v>
      </c>
      <c r="I540">
        <v>7007063.35</v>
      </c>
      <c r="J540">
        <v>6806521.27</v>
      </c>
      <c r="K540">
        <v>200542.08</v>
      </c>
      <c r="L540">
        <v>-2264344.26</v>
      </c>
      <c r="M540">
        <v>27398935.42</v>
      </c>
      <c r="N540">
        <v>27591326.28</v>
      </c>
      <c r="O540">
        <v>-2456735.12</v>
      </c>
      <c r="P540">
        <v>0</v>
      </c>
    </row>
    <row r="541" spans="1:16" ht="12.75">
      <c r="A541" t="s">
        <v>140</v>
      </c>
      <c r="B541" t="s">
        <v>1034</v>
      </c>
      <c r="C541" t="s">
        <v>1380</v>
      </c>
      <c r="D541" t="s">
        <v>1425</v>
      </c>
      <c r="E541" t="s">
        <v>1428</v>
      </c>
      <c r="F541" t="s">
        <v>1428</v>
      </c>
      <c r="G541" t="s">
        <v>1429</v>
      </c>
      <c r="H541">
        <v>0</v>
      </c>
      <c r="I541">
        <v>895240.82</v>
      </c>
      <c r="J541">
        <v>678237.57</v>
      </c>
      <c r="K541">
        <v>217003.25</v>
      </c>
      <c r="L541">
        <v>-444087.34</v>
      </c>
      <c r="M541">
        <v>3169292.06</v>
      </c>
      <c r="N541">
        <v>3170303.44</v>
      </c>
      <c r="O541">
        <v>-445098.72</v>
      </c>
      <c r="P541">
        <v>0</v>
      </c>
    </row>
    <row r="542" spans="1:16" ht="12.75">
      <c r="A542" t="s">
        <v>140</v>
      </c>
      <c r="B542" t="s">
        <v>1034</v>
      </c>
      <c r="C542" t="s">
        <v>1380</v>
      </c>
      <c r="D542" t="s">
        <v>1425</v>
      </c>
      <c r="E542" t="s">
        <v>1430</v>
      </c>
      <c r="F542" t="s">
        <v>1431</v>
      </c>
      <c r="G542" t="s">
        <v>1432</v>
      </c>
      <c r="H542">
        <v>0</v>
      </c>
      <c r="I542">
        <v>40240.06</v>
      </c>
      <c r="J542">
        <v>41208.75</v>
      </c>
      <c r="K542">
        <v>-968.69</v>
      </c>
      <c r="L542">
        <v>-27170.54</v>
      </c>
      <c r="M542">
        <v>195161.36</v>
      </c>
      <c r="N542">
        <v>194843.89</v>
      </c>
      <c r="O542">
        <v>-26853.07</v>
      </c>
      <c r="P542">
        <v>0</v>
      </c>
    </row>
    <row r="543" spans="1:16" ht="12.75">
      <c r="A543" t="s">
        <v>140</v>
      </c>
      <c r="B543" t="s">
        <v>1034</v>
      </c>
      <c r="C543" t="s">
        <v>1380</v>
      </c>
      <c r="D543" t="s">
        <v>1425</v>
      </c>
      <c r="E543" t="s">
        <v>1430</v>
      </c>
      <c r="F543" t="s">
        <v>1433</v>
      </c>
      <c r="G543" t="s">
        <v>1434</v>
      </c>
      <c r="H543">
        <v>0</v>
      </c>
      <c r="I543">
        <v>2983.99</v>
      </c>
      <c r="J543">
        <v>2183.86</v>
      </c>
      <c r="K543">
        <v>800.13</v>
      </c>
      <c r="L543">
        <v>-1655.99</v>
      </c>
      <c r="M543">
        <v>11543.44</v>
      </c>
      <c r="N543">
        <v>11164.37</v>
      </c>
      <c r="O543">
        <v>-1276.92</v>
      </c>
      <c r="P543">
        <v>0</v>
      </c>
    </row>
    <row r="544" spans="1:16" ht="12.75">
      <c r="A544" t="s">
        <v>140</v>
      </c>
      <c r="B544" t="s">
        <v>1034</v>
      </c>
      <c r="C544" t="s">
        <v>1380</v>
      </c>
      <c r="D544" t="s">
        <v>1425</v>
      </c>
      <c r="E544" t="s">
        <v>1430</v>
      </c>
      <c r="F544" t="s">
        <v>1435</v>
      </c>
      <c r="G544" t="s">
        <v>1436</v>
      </c>
      <c r="H544">
        <v>0</v>
      </c>
      <c r="I544">
        <v>0</v>
      </c>
      <c r="J544">
        <v>4509.17</v>
      </c>
      <c r="K544">
        <v>-4509.17</v>
      </c>
      <c r="L544">
        <v>0</v>
      </c>
      <c r="M544">
        <v>21113.32</v>
      </c>
      <c r="N544">
        <v>21113.32</v>
      </c>
      <c r="O544">
        <v>0</v>
      </c>
      <c r="P544">
        <v>0</v>
      </c>
    </row>
    <row r="545" spans="1:16" ht="12.75">
      <c r="A545" t="s">
        <v>140</v>
      </c>
      <c r="B545" t="s">
        <v>1034</v>
      </c>
      <c r="C545" t="s">
        <v>1380</v>
      </c>
      <c r="D545" t="s">
        <v>1437</v>
      </c>
      <c r="E545" t="s">
        <v>1438</v>
      </c>
      <c r="F545" t="s">
        <v>1438</v>
      </c>
      <c r="G545" t="s">
        <v>1439</v>
      </c>
      <c r="H545">
        <v>0</v>
      </c>
      <c r="I545">
        <v>92790.77</v>
      </c>
      <c r="J545">
        <v>12923.23</v>
      </c>
      <c r="K545">
        <v>79867.54</v>
      </c>
      <c r="L545">
        <v>-16635.86</v>
      </c>
      <c r="M545">
        <v>120707.3</v>
      </c>
      <c r="N545">
        <v>196704.17</v>
      </c>
      <c r="O545">
        <v>-92632.73</v>
      </c>
      <c r="P545">
        <v>0</v>
      </c>
    </row>
    <row r="546" spans="1:16" ht="12.75">
      <c r="A546" t="s">
        <v>140</v>
      </c>
      <c r="B546" t="s">
        <v>1034</v>
      </c>
      <c r="C546" t="s">
        <v>1440</v>
      </c>
      <c r="D546" t="s">
        <v>1441</v>
      </c>
      <c r="E546" t="s">
        <v>1442</v>
      </c>
      <c r="F546" t="s">
        <v>1442</v>
      </c>
      <c r="G546" t="s">
        <v>1443</v>
      </c>
      <c r="H546">
        <v>0</v>
      </c>
      <c r="I546">
        <v>0</v>
      </c>
      <c r="J546">
        <v>0</v>
      </c>
      <c r="K546">
        <v>0</v>
      </c>
      <c r="L546">
        <v>-960157405.24</v>
      </c>
      <c r="M546">
        <v>960157405.24</v>
      </c>
      <c r="N546">
        <v>945582643.35</v>
      </c>
      <c r="O546">
        <v>-945582643.35</v>
      </c>
      <c r="P546">
        <v>0</v>
      </c>
    </row>
    <row r="547" spans="1:16" ht="12.75">
      <c r="A547" t="s">
        <v>140</v>
      </c>
      <c r="B547" t="s">
        <v>1034</v>
      </c>
      <c r="C547" t="s">
        <v>1440</v>
      </c>
      <c r="D547" t="s">
        <v>1441</v>
      </c>
      <c r="E547" t="s">
        <v>1444</v>
      </c>
      <c r="F547" t="s">
        <v>1444</v>
      </c>
      <c r="G547" t="s">
        <v>1445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</row>
    <row r="548" spans="1:16" ht="12.75">
      <c r="A548" t="s">
        <v>140</v>
      </c>
      <c r="B548" t="s">
        <v>1034</v>
      </c>
      <c r="C548" t="s">
        <v>1440</v>
      </c>
      <c r="D548" t="s">
        <v>1441</v>
      </c>
      <c r="E548" t="s">
        <v>1446</v>
      </c>
      <c r="F548" t="s">
        <v>1446</v>
      </c>
      <c r="G548" t="s">
        <v>1447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</row>
    <row r="549" spans="1:16" ht="12.75">
      <c r="A549" t="s">
        <v>140</v>
      </c>
      <c r="B549" t="s">
        <v>1034</v>
      </c>
      <c r="C549" t="s">
        <v>1440</v>
      </c>
      <c r="D549" t="s">
        <v>1441</v>
      </c>
      <c r="E549" t="s">
        <v>1448</v>
      </c>
      <c r="F549" t="s">
        <v>1448</v>
      </c>
      <c r="G549" t="s">
        <v>1449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</row>
    <row r="550" spans="1:16" ht="12.75">
      <c r="A550" t="s">
        <v>140</v>
      </c>
      <c r="B550" t="s">
        <v>1034</v>
      </c>
      <c r="C550" t="s">
        <v>1440</v>
      </c>
      <c r="D550" t="s">
        <v>1441</v>
      </c>
      <c r="E550" t="s">
        <v>1450</v>
      </c>
      <c r="F550" t="s">
        <v>1450</v>
      </c>
      <c r="G550" t="s">
        <v>1451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</row>
    <row r="551" spans="1:16" ht="12.75">
      <c r="A551" t="s">
        <v>140</v>
      </c>
      <c r="B551" t="s">
        <v>1034</v>
      </c>
      <c r="C551" t="s">
        <v>1440</v>
      </c>
      <c r="D551" t="s">
        <v>1441</v>
      </c>
      <c r="E551" t="s">
        <v>1452</v>
      </c>
      <c r="F551" t="s">
        <v>1452</v>
      </c>
      <c r="G551" t="s">
        <v>1453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ht="12.75">
      <c r="A552" t="s">
        <v>140</v>
      </c>
      <c r="B552" t="s">
        <v>1454</v>
      </c>
      <c r="C552" t="s">
        <v>1455</v>
      </c>
      <c r="D552" t="s">
        <v>1456</v>
      </c>
      <c r="E552" t="s">
        <v>1457</v>
      </c>
      <c r="F552" t="s">
        <v>1458</v>
      </c>
      <c r="G552" t="s">
        <v>1459</v>
      </c>
      <c r="H552">
        <v>0</v>
      </c>
      <c r="I552">
        <v>2000000</v>
      </c>
      <c r="J552">
        <v>0</v>
      </c>
      <c r="K552">
        <v>2000000</v>
      </c>
      <c r="L552">
        <v>-2000000</v>
      </c>
      <c r="M552">
        <v>2000000</v>
      </c>
      <c r="N552">
        <v>2000000</v>
      </c>
      <c r="O552">
        <v>-2000000</v>
      </c>
      <c r="P552">
        <v>0</v>
      </c>
    </row>
    <row r="553" spans="1:16" ht="12.75">
      <c r="A553" t="s">
        <v>140</v>
      </c>
      <c r="B553" t="s">
        <v>1454</v>
      </c>
      <c r="C553" t="s">
        <v>1455</v>
      </c>
      <c r="D553" t="s">
        <v>1456</v>
      </c>
      <c r="E553" t="s">
        <v>1457</v>
      </c>
      <c r="F553" t="s">
        <v>1460</v>
      </c>
      <c r="G553" t="s">
        <v>1461</v>
      </c>
      <c r="H553">
        <v>0</v>
      </c>
      <c r="I553">
        <v>0</v>
      </c>
      <c r="J553">
        <v>0</v>
      </c>
      <c r="K553">
        <v>0</v>
      </c>
      <c r="L553">
        <v>-4465000</v>
      </c>
      <c r="M553">
        <v>4465000</v>
      </c>
      <c r="N553">
        <v>4465000</v>
      </c>
      <c r="O553">
        <v>-4465000</v>
      </c>
      <c r="P553">
        <v>0</v>
      </c>
    </row>
    <row r="554" spans="1:16" ht="12.75">
      <c r="A554" t="s">
        <v>140</v>
      </c>
      <c r="B554" t="s">
        <v>1454</v>
      </c>
      <c r="C554" t="s">
        <v>1455</v>
      </c>
      <c r="D554" t="s">
        <v>1456</v>
      </c>
      <c r="E554" t="s">
        <v>1457</v>
      </c>
      <c r="F554" t="s">
        <v>1462</v>
      </c>
      <c r="G554" t="s">
        <v>1463</v>
      </c>
      <c r="H554">
        <v>0</v>
      </c>
      <c r="I554">
        <v>100000</v>
      </c>
      <c r="J554">
        <v>0</v>
      </c>
      <c r="K554">
        <v>100000</v>
      </c>
      <c r="L554">
        <v>-100000</v>
      </c>
      <c r="M554">
        <v>100000</v>
      </c>
      <c r="N554">
        <v>100000</v>
      </c>
      <c r="O554">
        <v>-100000</v>
      </c>
      <c r="P554">
        <v>0</v>
      </c>
    </row>
    <row r="555" spans="1:16" ht="12.75">
      <c r="A555" t="s">
        <v>140</v>
      </c>
      <c r="B555" t="s">
        <v>1454</v>
      </c>
      <c r="C555" t="s">
        <v>1455</v>
      </c>
      <c r="D555" t="s">
        <v>1456</v>
      </c>
      <c r="E555" t="s">
        <v>1457</v>
      </c>
      <c r="F555" t="s">
        <v>1464</v>
      </c>
      <c r="G555" t="s">
        <v>1465</v>
      </c>
      <c r="H555">
        <v>0</v>
      </c>
      <c r="I555">
        <v>2000000</v>
      </c>
      <c r="J555">
        <v>0</v>
      </c>
      <c r="K555">
        <v>2000000</v>
      </c>
      <c r="L555">
        <v>-2000000</v>
      </c>
      <c r="M555">
        <v>2000000</v>
      </c>
      <c r="N555">
        <v>2000000</v>
      </c>
      <c r="O555">
        <v>-2000000</v>
      </c>
      <c r="P555">
        <v>0</v>
      </c>
    </row>
    <row r="556" spans="1:16" ht="12.75">
      <c r="A556" t="s">
        <v>140</v>
      </c>
      <c r="B556" t="s">
        <v>1454</v>
      </c>
      <c r="C556" t="s">
        <v>1455</v>
      </c>
      <c r="D556" t="s">
        <v>1456</v>
      </c>
      <c r="E556" t="s">
        <v>1457</v>
      </c>
      <c r="F556" t="s">
        <v>1466</v>
      </c>
      <c r="G556" t="s">
        <v>1467</v>
      </c>
      <c r="H556">
        <v>0</v>
      </c>
      <c r="I556">
        <v>0</v>
      </c>
      <c r="J556">
        <v>0</v>
      </c>
      <c r="K556">
        <v>0</v>
      </c>
      <c r="L556">
        <v>-1500000</v>
      </c>
      <c r="M556">
        <v>1500000</v>
      </c>
      <c r="N556">
        <v>1500000</v>
      </c>
      <c r="O556">
        <v>-1500000</v>
      </c>
      <c r="P556">
        <v>0</v>
      </c>
    </row>
    <row r="557" spans="1:16" ht="12.75">
      <c r="A557" t="s">
        <v>140</v>
      </c>
      <c r="B557" t="s">
        <v>1454</v>
      </c>
      <c r="C557" t="s">
        <v>1455</v>
      </c>
      <c r="D557" t="s">
        <v>1456</v>
      </c>
      <c r="E557" t="s">
        <v>1457</v>
      </c>
      <c r="F557" t="s">
        <v>1468</v>
      </c>
      <c r="G557" t="s">
        <v>1469</v>
      </c>
      <c r="H557">
        <v>0</v>
      </c>
      <c r="I557">
        <v>0</v>
      </c>
      <c r="J557">
        <v>0</v>
      </c>
      <c r="K557">
        <v>0</v>
      </c>
      <c r="L557">
        <v>-1500000</v>
      </c>
      <c r="M557">
        <v>1500000</v>
      </c>
      <c r="N557">
        <v>1500000</v>
      </c>
      <c r="O557">
        <v>-1500000</v>
      </c>
      <c r="P557">
        <v>0</v>
      </c>
    </row>
    <row r="558" spans="1:16" ht="12.75">
      <c r="A558" t="s">
        <v>140</v>
      </c>
      <c r="B558" t="s">
        <v>1454</v>
      </c>
      <c r="C558" t="s">
        <v>1455</v>
      </c>
      <c r="D558" t="s">
        <v>1456</v>
      </c>
      <c r="E558" t="s">
        <v>1457</v>
      </c>
      <c r="F558" t="s">
        <v>1470</v>
      </c>
      <c r="G558" t="s">
        <v>1471</v>
      </c>
      <c r="H558">
        <v>0</v>
      </c>
      <c r="I558">
        <v>0</v>
      </c>
      <c r="J558">
        <v>0</v>
      </c>
      <c r="K558">
        <v>0</v>
      </c>
      <c r="L558">
        <v>-1710000</v>
      </c>
      <c r="M558">
        <v>1710000</v>
      </c>
      <c r="N558">
        <v>0</v>
      </c>
      <c r="O558">
        <v>0</v>
      </c>
      <c r="P558">
        <v>0</v>
      </c>
    </row>
    <row r="559" spans="1:16" ht="12.75">
      <c r="A559" t="s">
        <v>140</v>
      </c>
      <c r="B559" t="s">
        <v>1454</v>
      </c>
      <c r="C559" t="s">
        <v>1455</v>
      </c>
      <c r="D559" t="s">
        <v>1456</v>
      </c>
      <c r="E559" t="s">
        <v>1457</v>
      </c>
      <c r="F559" t="s">
        <v>1472</v>
      </c>
      <c r="G559" t="s">
        <v>1473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</row>
    <row r="560" spans="1:16" ht="12.75">
      <c r="A560" t="s">
        <v>140</v>
      </c>
      <c r="B560" t="s">
        <v>1454</v>
      </c>
      <c r="C560" t="s">
        <v>1455</v>
      </c>
      <c r="D560" t="s">
        <v>1456</v>
      </c>
      <c r="E560" t="s">
        <v>1457</v>
      </c>
      <c r="F560" t="s">
        <v>1474</v>
      </c>
      <c r="G560" t="s">
        <v>1475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</row>
    <row r="561" spans="1:16" ht="12.75">
      <c r="A561" t="s">
        <v>140</v>
      </c>
      <c r="B561" t="s">
        <v>1454</v>
      </c>
      <c r="C561" t="s">
        <v>1455</v>
      </c>
      <c r="D561" t="s">
        <v>1456</v>
      </c>
      <c r="E561" t="s">
        <v>1457</v>
      </c>
      <c r="F561" t="s">
        <v>1476</v>
      </c>
      <c r="G561" t="s">
        <v>1477</v>
      </c>
      <c r="H561">
        <v>0</v>
      </c>
      <c r="I561">
        <v>0</v>
      </c>
      <c r="J561">
        <v>0</v>
      </c>
      <c r="K561">
        <v>0</v>
      </c>
      <c r="L561">
        <v>-2820000</v>
      </c>
      <c r="M561">
        <v>2820000</v>
      </c>
      <c r="N561">
        <v>0</v>
      </c>
      <c r="O561">
        <v>0</v>
      </c>
      <c r="P561">
        <v>0</v>
      </c>
    </row>
    <row r="562" spans="1:16" ht="12.75">
      <c r="A562" t="s">
        <v>140</v>
      </c>
      <c r="B562" t="s">
        <v>1454</v>
      </c>
      <c r="C562" t="s">
        <v>1455</v>
      </c>
      <c r="D562" t="s">
        <v>1456</v>
      </c>
      <c r="E562" t="s">
        <v>1457</v>
      </c>
      <c r="F562" t="s">
        <v>1478</v>
      </c>
      <c r="G562" t="s">
        <v>1479</v>
      </c>
      <c r="H562">
        <v>0</v>
      </c>
      <c r="I562">
        <v>0</v>
      </c>
      <c r="J562">
        <v>0</v>
      </c>
      <c r="K562">
        <v>0</v>
      </c>
      <c r="L562">
        <v>-6000000</v>
      </c>
      <c r="M562">
        <v>6000000</v>
      </c>
      <c r="N562">
        <v>6000000</v>
      </c>
      <c r="O562">
        <v>-6000000</v>
      </c>
      <c r="P562">
        <v>0</v>
      </c>
    </row>
    <row r="563" spans="1:16" ht="12.75">
      <c r="A563" t="s">
        <v>140</v>
      </c>
      <c r="B563" t="s">
        <v>1454</v>
      </c>
      <c r="C563" t="s">
        <v>1455</v>
      </c>
      <c r="D563" t="s">
        <v>1456</v>
      </c>
      <c r="E563" t="s">
        <v>1457</v>
      </c>
      <c r="F563" t="s">
        <v>1480</v>
      </c>
      <c r="G563" t="s">
        <v>1481</v>
      </c>
      <c r="H563">
        <v>0</v>
      </c>
      <c r="I563">
        <v>1250000</v>
      </c>
      <c r="J563">
        <v>0</v>
      </c>
      <c r="K563">
        <v>1250000</v>
      </c>
      <c r="L563">
        <v>-1250000</v>
      </c>
      <c r="M563">
        <v>1250000</v>
      </c>
      <c r="N563">
        <v>1250000</v>
      </c>
      <c r="O563">
        <v>-1250000</v>
      </c>
      <c r="P563">
        <v>0</v>
      </c>
    </row>
    <row r="564" spans="1:16" ht="12.75">
      <c r="A564" t="s">
        <v>140</v>
      </c>
      <c r="B564" t="s">
        <v>1454</v>
      </c>
      <c r="C564" t="s">
        <v>1455</v>
      </c>
      <c r="D564" t="s">
        <v>1456</v>
      </c>
      <c r="E564" t="s">
        <v>1457</v>
      </c>
      <c r="F564" t="s">
        <v>1482</v>
      </c>
      <c r="G564" t="s">
        <v>1483</v>
      </c>
      <c r="H564">
        <v>0</v>
      </c>
      <c r="I564">
        <v>2750000</v>
      </c>
      <c r="J564">
        <v>0</v>
      </c>
      <c r="K564">
        <v>2750000</v>
      </c>
      <c r="L564">
        <v>-2750000</v>
      </c>
      <c r="M564">
        <v>2750000</v>
      </c>
      <c r="N564">
        <v>2750000</v>
      </c>
      <c r="O564">
        <v>-2750000</v>
      </c>
      <c r="P564">
        <v>0</v>
      </c>
    </row>
    <row r="565" spans="1:16" ht="12.75">
      <c r="A565" t="s">
        <v>140</v>
      </c>
      <c r="B565" t="s">
        <v>1454</v>
      </c>
      <c r="C565" t="s">
        <v>1455</v>
      </c>
      <c r="D565" t="s">
        <v>1456</v>
      </c>
      <c r="E565" t="s">
        <v>1457</v>
      </c>
      <c r="F565" t="s">
        <v>1484</v>
      </c>
      <c r="G565" t="s">
        <v>1485</v>
      </c>
      <c r="H565">
        <v>0</v>
      </c>
      <c r="I565">
        <v>1100000</v>
      </c>
      <c r="J565">
        <v>0</v>
      </c>
      <c r="K565">
        <v>1100000</v>
      </c>
      <c r="L565">
        <v>-1100000</v>
      </c>
      <c r="M565">
        <v>1100000</v>
      </c>
      <c r="N565">
        <v>1100000</v>
      </c>
      <c r="O565">
        <v>-1100000</v>
      </c>
      <c r="P565">
        <v>0</v>
      </c>
    </row>
    <row r="566" spans="1:16" ht="12.75">
      <c r="A566" t="s">
        <v>140</v>
      </c>
      <c r="B566" t="s">
        <v>1454</v>
      </c>
      <c r="C566" t="s">
        <v>1455</v>
      </c>
      <c r="D566" t="s">
        <v>1456</v>
      </c>
      <c r="E566" t="s">
        <v>1457</v>
      </c>
      <c r="F566" t="s">
        <v>1486</v>
      </c>
      <c r="G566" t="s">
        <v>1487</v>
      </c>
      <c r="H566">
        <v>0</v>
      </c>
      <c r="I566">
        <v>1100000</v>
      </c>
      <c r="J566">
        <v>0</v>
      </c>
      <c r="K566">
        <v>1100000</v>
      </c>
      <c r="L566">
        <v>-1100000</v>
      </c>
      <c r="M566">
        <v>1100000</v>
      </c>
      <c r="N566">
        <v>1100000</v>
      </c>
      <c r="O566">
        <v>-1100000</v>
      </c>
      <c r="P566">
        <v>0</v>
      </c>
    </row>
    <row r="567" spans="1:16" ht="12.75">
      <c r="A567" t="s">
        <v>140</v>
      </c>
      <c r="B567" t="s">
        <v>1454</v>
      </c>
      <c r="C567" t="s">
        <v>1455</v>
      </c>
      <c r="D567" t="s">
        <v>1488</v>
      </c>
      <c r="E567" t="s">
        <v>1489</v>
      </c>
      <c r="F567" t="s">
        <v>1489</v>
      </c>
      <c r="G567" t="s">
        <v>1490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</row>
    <row r="568" spans="1:16" ht="12.75">
      <c r="A568" t="s">
        <v>140</v>
      </c>
      <c r="B568" t="s">
        <v>1454</v>
      </c>
      <c r="C568" t="s">
        <v>1455</v>
      </c>
      <c r="D568" t="s">
        <v>1491</v>
      </c>
      <c r="E568" t="s">
        <v>1492</v>
      </c>
      <c r="F568" t="s">
        <v>1493</v>
      </c>
      <c r="G568" t="s">
        <v>1494</v>
      </c>
      <c r="H568">
        <v>0</v>
      </c>
      <c r="I568">
        <v>0</v>
      </c>
      <c r="J568">
        <v>0</v>
      </c>
      <c r="K568">
        <v>0</v>
      </c>
      <c r="L568">
        <v>-121.5</v>
      </c>
      <c r="M568">
        <v>0</v>
      </c>
      <c r="N568">
        <v>0</v>
      </c>
      <c r="O568">
        <v>-121.5</v>
      </c>
      <c r="P568">
        <v>0</v>
      </c>
    </row>
    <row r="569" spans="1:16" ht="12.75">
      <c r="A569" t="s">
        <v>140</v>
      </c>
      <c r="B569" t="s">
        <v>1454</v>
      </c>
      <c r="C569" t="s">
        <v>1455</v>
      </c>
      <c r="D569" t="s">
        <v>1491</v>
      </c>
      <c r="E569" t="s">
        <v>1492</v>
      </c>
      <c r="F569" t="s">
        <v>1495</v>
      </c>
      <c r="G569" t="s">
        <v>1496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-0.23</v>
      </c>
      <c r="O569">
        <v>0.23</v>
      </c>
      <c r="P569">
        <v>0</v>
      </c>
    </row>
    <row r="570" spans="1:16" ht="12.75">
      <c r="A570" t="s">
        <v>140</v>
      </c>
      <c r="B570" t="s">
        <v>1454</v>
      </c>
      <c r="C570" t="s">
        <v>1455</v>
      </c>
      <c r="D570" t="s">
        <v>1491</v>
      </c>
      <c r="E570" t="s">
        <v>1492</v>
      </c>
      <c r="F570" t="s">
        <v>1497</v>
      </c>
      <c r="G570" t="s">
        <v>1498</v>
      </c>
      <c r="H570">
        <v>0</v>
      </c>
      <c r="I570">
        <v>0</v>
      </c>
      <c r="J570">
        <v>0</v>
      </c>
      <c r="K570">
        <v>0</v>
      </c>
      <c r="L570">
        <v>-0.73</v>
      </c>
      <c r="M570">
        <v>0</v>
      </c>
      <c r="N570">
        <v>0</v>
      </c>
      <c r="O570">
        <v>-0.73</v>
      </c>
      <c r="P570">
        <v>0</v>
      </c>
    </row>
    <row r="571" spans="1:16" ht="12.75">
      <c r="A571" t="s">
        <v>140</v>
      </c>
      <c r="B571" t="s">
        <v>1454</v>
      </c>
      <c r="C571" t="s">
        <v>1455</v>
      </c>
      <c r="D571" t="s">
        <v>1491</v>
      </c>
      <c r="E571" t="s">
        <v>1492</v>
      </c>
      <c r="F571" t="s">
        <v>1499</v>
      </c>
      <c r="G571" t="s">
        <v>1500</v>
      </c>
      <c r="H571">
        <v>0</v>
      </c>
      <c r="I571">
        <v>0</v>
      </c>
      <c r="J571">
        <v>0</v>
      </c>
      <c r="K571">
        <v>0</v>
      </c>
      <c r="L571">
        <v>-187032.04</v>
      </c>
      <c r="M571">
        <v>187032</v>
      </c>
      <c r="N571">
        <v>0</v>
      </c>
      <c r="O571">
        <v>-0.04</v>
      </c>
      <c r="P571">
        <v>0</v>
      </c>
    </row>
    <row r="572" spans="1:16" ht="12.75">
      <c r="A572" t="s">
        <v>140</v>
      </c>
      <c r="B572" t="s">
        <v>1454</v>
      </c>
      <c r="C572" t="s">
        <v>1455</v>
      </c>
      <c r="D572" t="s">
        <v>1501</v>
      </c>
      <c r="E572" t="s">
        <v>1502</v>
      </c>
      <c r="F572" t="s">
        <v>1502</v>
      </c>
      <c r="G572" t="s">
        <v>1503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</row>
    <row r="573" spans="1:16" ht="12.75">
      <c r="A573" t="s">
        <v>134</v>
      </c>
      <c r="B573" t="s">
        <v>1454</v>
      </c>
      <c r="C573" t="s">
        <v>1504</v>
      </c>
      <c r="D573" t="s">
        <v>1505</v>
      </c>
      <c r="E573" t="s">
        <v>1506</v>
      </c>
      <c r="F573" t="s">
        <v>1507</v>
      </c>
      <c r="G573" t="s">
        <v>1508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</row>
    <row r="574" spans="1:16" ht="12.75">
      <c r="A574" t="s">
        <v>134</v>
      </c>
      <c r="B574" t="s">
        <v>1454</v>
      </c>
      <c r="C574" t="s">
        <v>1504</v>
      </c>
      <c r="D574" t="s">
        <v>1509</v>
      </c>
      <c r="E574" t="s">
        <v>1510</v>
      </c>
      <c r="F574" t="s">
        <v>1510</v>
      </c>
      <c r="G574" t="s">
        <v>1511</v>
      </c>
      <c r="H574">
        <v>0</v>
      </c>
      <c r="I574">
        <v>41850</v>
      </c>
      <c r="J574">
        <v>41850</v>
      </c>
      <c r="K574">
        <v>0</v>
      </c>
      <c r="L574">
        <v>0</v>
      </c>
      <c r="M574">
        <v>288810</v>
      </c>
      <c r="N574">
        <v>288810</v>
      </c>
      <c r="O574">
        <v>0</v>
      </c>
      <c r="P574">
        <v>0</v>
      </c>
    </row>
    <row r="575" spans="1:16" ht="12.75">
      <c r="A575" t="s">
        <v>140</v>
      </c>
      <c r="B575" t="s">
        <v>1454</v>
      </c>
      <c r="C575" t="s">
        <v>1512</v>
      </c>
      <c r="D575" t="s">
        <v>1513</v>
      </c>
      <c r="E575" t="s">
        <v>1514</v>
      </c>
      <c r="F575" t="s">
        <v>1514</v>
      </c>
      <c r="G575" t="s">
        <v>1515</v>
      </c>
      <c r="H575">
        <v>0</v>
      </c>
      <c r="I575">
        <v>8291695.98</v>
      </c>
      <c r="J575">
        <v>8346407.42</v>
      </c>
      <c r="K575">
        <v>-54711.44</v>
      </c>
      <c r="L575">
        <v>-155543.36</v>
      </c>
      <c r="M575">
        <v>34868734.34</v>
      </c>
      <c r="N575">
        <v>34906604.38</v>
      </c>
      <c r="O575">
        <v>-193413.4</v>
      </c>
      <c r="P575">
        <v>0</v>
      </c>
    </row>
    <row r="576" spans="1:16" ht="12.75">
      <c r="A576" t="s">
        <v>140</v>
      </c>
      <c r="B576" t="s">
        <v>1454</v>
      </c>
      <c r="C576" t="s">
        <v>1512</v>
      </c>
      <c r="D576" t="s">
        <v>1513</v>
      </c>
      <c r="E576" t="s">
        <v>1516</v>
      </c>
      <c r="F576" t="s">
        <v>1516</v>
      </c>
      <c r="G576" t="s">
        <v>1517</v>
      </c>
      <c r="H576">
        <v>0</v>
      </c>
      <c r="I576">
        <v>0</v>
      </c>
      <c r="J576">
        <v>4795</v>
      </c>
      <c r="K576">
        <v>-4795</v>
      </c>
      <c r="L576">
        <v>0</v>
      </c>
      <c r="M576">
        <v>0</v>
      </c>
      <c r="N576">
        <v>0</v>
      </c>
      <c r="O576">
        <v>0</v>
      </c>
      <c r="P576">
        <v>0</v>
      </c>
    </row>
    <row r="577" spans="1:16" s="5" customFormat="1" ht="12.75">
      <c r="A577" t="s">
        <v>140</v>
      </c>
      <c r="B577" t="s">
        <v>1454</v>
      </c>
      <c r="C577" t="s">
        <v>1512</v>
      </c>
      <c r="D577" t="s">
        <v>1513</v>
      </c>
      <c r="E577" t="s">
        <v>1518</v>
      </c>
      <c r="F577" t="s">
        <v>1519</v>
      </c>
      <c r="G577" t="s">
        <v>1520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75000000</v>
      </c>
      <c r="N577">
        <v>75000000</v>
      </c>
      <c r="O577">
        <v>0</v>
      </c>
      <c r="P577">
        <v>0</v>
      </c>
    </row>
    <row r="578" spans="1:16" s="5" customFormat="1" ht="12.75">
      <c r="A578" t="s">
        <v>140</v>
      </c>
      <c r="B578" t="s">
        <v>1454</v>
      </c>
      <c r="C578" t="s">
        <v>1512</v>
      </c>
      <c r="D578" t="s">
        <v>1513</v>
      </c>
      <c r="E578" t="s">
        <v>1518</v>
      </c>
      <c r="F578" t="s">
        <v>1521</v>
      </c>
      <c r="G578" t="s">
        <v>1522</v>
      </c>
      <c r="H578">
        <v>0</v>
      </c>
      <c r="I578">
        <v>286250000</v>
      </c>
      <c r="J578">
        <v>286250000</v>
      </c>
      <c r="K578">
        <v>0</v>
      </c>
      <c r="L578">
        <v>0</v>
      </c>
      <c r="M578">
        <v>2062910000</v>
      </c>
      <c r="N578">
        <v>2062910000</v>
      </c>
      <c r="O578">
        <v>0</v>
      </c>
      <c r="P578">
        <v>0</v>
      </c>
    </row>
    <row r="579" spans="1:16" s="5" customFormat="1" ht="12.75">
      <c r="A579" t="s">
        <v>140</v>
      </c>
      <c r="B579" t="s">
        <v>1454</v>
      </c>
      <c r="C579" t="s">
        <v>1512</v>
      </c>
      <c r="D579" t="s">
        <v>1513</v>
      </c>
      <c r="E579" t="s">
        <v>1523</v>
      </c>
      <c r="F579" t="s">
        <v>1524</v>
      </c>
      <c r="G579" t="s">
        <v>1525</v>
      </c>
      <c r="H579">
        <v>0</v>
      </c>
      <c r="I579">
        <v>3887970.08</v>
      </c>
      <c r="J579">
        <v>3887970.08</v>
      </c>
      <c r="K579">
        <v>0</v>
      </c>
      <c r="L579">
        <v>0</v>
      </c>
      <c r="M579">
        <v>42518289.25</v>
      </c>
      <c r="N579">
        <v>42518289.25</v>
      </c>
      <c r="O579">
        <v>0</v>
      </c>
      <c r="P579">
        <v>0</v>
      </c>
    </row>
    <row r="580" spans="1:16" s="5" customFormat="1" ht="12.75">
      <c r="A580" t="s">
        <v>140</v>
      </c>
      <c r="B580" t="s">
        <v>1454</v>
      </c>
      <c r="C580" t="s">
        <v>1512</v>
      </c>
      <c r="D580" t="s">
        <v>1513</v>
      </c>
      <c r="E580" t="s">
        <v>1523</v>
      </c>
      <c r="F580" t="s">
        <v>1526</v>
      </c>
      <c r="G580" t="s">
        <v>1527</v>
      </c>
      <c r="H580">
        <v>0</v>
      </c>
      <c r="I580">
        <v>31709099.23</v>
      </c>
      <c r="J580">
        <v>31709099.23</v>
      </c>
      <c r="K580">
        <v>0</v>
      </c>
      <c r="L580">
        <v>0</v>
      </c>
      <c r="M580">
        <v>136649749.21</v>
      </c>
      <c r="N580">
        <v>136649749.21</v>
      </c>
      <c r="O580">
        <v>0</v>
      </c>
      <c r="P580">
        <v>0</v>
      </c>
    </row>
    <row r="581" spans="1:16" s="5" customFormat="1" ht="12.75">
      <c r="A581" t="s">
        <v>140</v>
      </c>
      <c r="B581" t="s">
        <v>1454</v>
      </c>
      <c r="C581" t="s">
        <v>1512</v>
      </c>
      <c r="D581" t="s">
        <v>1513</v>
      </c>
      <c r="E581" t="s">
        <v>1523</v>
      </c>
      <c r="F581" t="s">
        <v>1528</v>
      </c>
      <c r="G581" t="s">
        <v>1529</v>
      </c>
      <c r="H581">
        <v>0</v>
      </c>
      <c r="I581">
        <v>14017920.25</v>
      </c>
      <c r="J581">
        <v>14017920.25</v>
      </c>
      <c r="K581">
        <v>0</v>
      </c>
      <c r="L581">
        <v>0</v>
      </c>
      <c r="M581">
        <v>81233661.33</v>
      </c>
      <c r="N581">
        <v>81233661.33</v>
      </c>
      <c r="O581">
        <v>0</v>
      </c>
      <c r="P581">
        <v>0</v>
      </c>
    </row>
    <row r="582" spans="1:16" s="5" customFormat="1" ht="12.75">
      <c r="A582" t="s">
        <v>140</v>
      </c>
      <c r="B582" t="s">
        <v>1454</v>
      </c>
      <c r="C582" t="s">
        <v>1512</v>
      </c>
      <c r="D582" t="s">
        <v>1513</v>
      </c>
      <c r="E582" t="s">
        <v>1523</v>
      </c>
      <c r="F582" t="s">
        <v>1530</v>
      </c>
      <c r="G582" t="s">
        <v>1531</v>
      </c>
      <c r="H582">
        <v>0</v>
      </c>
      <c r="I582">
        <v>616377.66</v>
      </c>
      <c r="J582">
        <v>453725.73</v>
      </c>
      <c r="K582">
        <v>162651.93</v>
      </c>
      <c r="L582">
        <v>0</v>
      </c>
      <c r="M582">
        <v>4420464.67</v>
      </c>
      <c r="N582">
        <v>5064600.79</v>
      </c>
      <c r="O582">
        <v>-644136.12</v>
      </c>
      <c r="P582">
        <v>0</v>
      </c>
    </row>
    <row r="583" spans="1:16" s="5" customFormat="1" ht="12.75">
      <c r="A583" t="s">
        <v>140</v>
      </c>
      <c r="B583" t="s">
        <v>1454</v>
      </c>
      <c r="C583" t="s">
        <v>1512</v>
      </c>
      <c r="D583" t="s">
        <v>1513</v>
      </c>
      <c r="E583" t="s">
        <v>1523</v>
      </c>
      <c r="F583" t="s">
        <v>1532</v>
      </c>
      <c r="G583" t="s">
        <v>1533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</row>
    <row r="584" spans="1:16" s="5" customFormat="1" ht="12.75">
      <c r="A584" t="s">
        <v>140</v>
      </c>
      <c r="B584" t="s">
        <v>1454</v>
      </c>
      <c r="C584" t="s">
        <v>1512</v>
      </c>
      <c r="D584" t="s">
        <v>1513</v>
      </c>
      <c r="E584" t="s">
        <v>1523</v>
      </c>
      <c r="F584" t="s">
        <v>1534</v>
      </c>
      <c r="G584" t="s">
        <v>1535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</row>
    <row r="585" spans="1:16" ht="12.75">
      <c r="A585" t="s">
        <v>140</v>
      </c>
      <c r="B585" t="s">
        <v>1454</v>
      </c>
      <c r="C585" t="s">
        <v>1512</v>
      </c>
      <c r="D585" t="s">
        <v>1513</v>
      </c>
      <c r="E585" t="s">
        <v>1523</v>
      </c>
      <c r="F585" t="s">
        <v>1536</v>
      </c>
      <c r="G585" t="s">
        <v>1537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</row>
    <row r="586" spans="1:16" ht="12.75">
      <c r="A586" t="s">
        <v>140</v>
      </c>
      <c r="B586" t="s">
        <v>1454</v>
      </c>
      <c r="C586" t="s">
        <v>1512</v>
      </c>
      <c r="D586" t="s">
        <v>1513</v>
      </c>
      <c r="E586" t="s">
        <v>1523</v>
      </c>
      <c r="F586" t="s">
        <v>1538</v>
      </c>
      <c r="G586" t="s">
        <v>1539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</row>
    <row r="587" spans="1:16" ht="12.75">
      <c r="A587" t="s">
        <v>140</v>
      </c>
      <c r="B587" t="s">
        <v>1454</v>
      </c>
      <c r="C587" t="s">
        <v>1512</v>
      </c>
      <c r="D587" t="s">
        <v>1513</v>
      </c>
      <c r="E587" t="s">
        <v>1523</v>
      </c>
      <c r="F587" t="s">
        <v>1540</v>
      </c>
      <c r="G587" t="s">
        <v>1541</v>
      </c>
      <c r="H587">
        <v>0</v>
      </c>
      <c r="I587">
        <v>663082.75</v>
      </c>
      <c r="J587">
        <v>663082.75</v>
      </c>
      <c r="K587">
        <v>0</v>
      </c>
      <c r="L587">
        <v>0</v>
      </c>
      <c r="M587">
        <v>3547446.98</v>
      </c>
      <c r="N587">
        <v>3547446.98</v>
      </c>
      <c r="O587">
        <v>0</v>
      </c>
      <c r="P587">
        <v>0</v>
      </c>
    </row>
    <row r="588" spans="1:16" ht="12.75">
      <c r="A588" t="s">
        <v>140</v>
      </c>
      <c r="B588" t="s">
        <v>1454</v>
      </c>
      <c r="C588" t="s">
        <v>1512</v>
      </c>
      <c r="D588" t="s">
        <v>1513</v>
      </c>
      <c r="E588" t="s">
        <v>1523</v>
      </c>
      <c r="F588" t="s">
        <v>1542</v>
      </c>
      <c r="G588" t="s">
        <v>1543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16374282.48</v>
      </c>
      <c r="N588">
        <v>16374282.48</v>
      </c>
      <c r="O588">
        <v>0</v>
      </c>
      <c r="P588">
        <v>0</v>
      </c>
    </row>
    <row r="589" spans="1:16" ht="12.75">
      <c r="A589" t="s">
        <v>140</v>
      </c>
      <c r="B589" t="s">
        <v>1454</v>
      </c>
      <c r="C589" t="s">
        <v>1512</v>
      </c>
      <c r="D589" t="s">
        <v>1513</v>
      </c>
      <c r="E589" t="s">
        <v>1523</v>
      </c>
      <c r="F589" t="s">
        <v>1544</v>
      </c>
      <c r="G589" t="s">
        <v>1545</v>
      </c>
      <c r="H589">
        <v>0</v>
      </c>
      <c r="I589">
        <v>54858838.78</v>
      </c>
      <c r="J589">
        <v>54858838.78</v>
      </c>
      <c r="K589">
        <v>0</v>
      </c>
      <c r="L589">
        <v>0</v>
      </c>
      <c r="M589">
        <v>107293470.79</v>
      </c>
      <c r="N589">
        <v>107293470.79</v>
      </c>
      <c r="O589">
        <v>0</v>
      </c>
      <c r="P589">
        <v>0</v>
      </c>
    </row>
    <row r="590" spans="1:16" ht="12.75">
      <c r="A590" t="s">
        <v>140</v>
      </c>
      <c r="B590" t="s">
        <v>1454</v>
      </c>
      <c r="C590" t="s">
        <v>1512</v>
      </c>
      <c r="D590" t="s">
        <v>1513</v>
      </c>
      <c r="E590" t="s">
        <v>1523</v>
      </c>
      <c r="F590" t="s">
        <v>1546</v>
      </c>
      <c r="G590" t="s">
        <v>1547</v>
      </c>
      <c r="H590">
        <v>0</v>
      </c>
      <c r="I590">
        <v>797146279.11</v>
      </c>
      <c r="J590">
        <v>797144695.45</v>
      </c>
      <c r="K590">
        <v>1583.66</v>
      </c>
      <c r="L590">
        <v>0</v>
      </c>
      <c r="M590">
        <v>3930430840.63</v>
      </c>
      <c r="N590">
        <v>3930432424.29</v>
      </c>
      <c r="O590">
        <v>-1583.66</v>
      </c>
      <c r="P590">
        <v>0</v>
      </c>
    </row>
    <row r="591" spans="1:16" ht="12.75">
      <c r="A591" t="s">
        <v>140</v>
      </c>
      <c r="B591" t="s">
        <v>1454</v>
      </c>
      <c r="C591" t="s">
        <v>1512</v>
      </c>
      <c r="D591" t="s">
        <v>1513</v>
      </c>
      <c r="E591" t="s">
        <v>1523</v>
      </c>
      <c r="F591" t="s">
        <v>1548</v>
      </c>
      <c r="G591" t="s">
        <v>1549</v>
      </c>
      <c r="H591">
        <v>0</v>
      </c>
      <c r="I591">
        <v>121516666.17</v>
      </c>
      <c r="J591">
        <v>121516666.17</v>
      </c>
      <c r="K591">
        <v>0</v>
      </c>
      <c r="L591">
        <v>-324061.71</v>
      </c>
      <c r="M591">
        <v>509129006.44</v>
      </c>
      <c r="N591">
        <v>508804944.73</v>
      </c>
      <c r="O591">
        <v>0</v>
      </c>
      <c r="P591">
        <v>0</v>
      </c>
    </row>
    <row r="592" spans="1:16" ht="12.75">
      <c r="A592" t="s">
        <v>140</v>
      </c>
      <c r="B592" t="s">
        <v>1454</v>
      </c>
      <c r="C592" t="s">
        <v>1512</v>
      </c>
      <c r="D592" t="s">
        <v>1513</v>
      </c>
      <c r="E592" t="s">
        <v>1523</v>
      </c>
      <c r="F592" t="s">
        <v>1550</v>
      </c>
      <c r="G592" t="s">
        <v>1551</v>
      </c>
      <c r="H592">
        <v>0</v>
      </c>
      <c r="I592">
        <v>42269.51</v>
      </c>
      <c r="J592">
        <v>42269.51</v>
      </c>
      <c r="K592">
        <v>0</v>
      </c>
      <c r="L592">
        <v>0</v>
      </c>
      <c r="M592">
        <v>588655.28</v>
      </c>
      <c r="N592">
        <v>588655.28</v>
      </c>
      <c r="O592">
        <v>0</v>
      </c>
      <c r="P592">
        <v>0</v>
      </c>
    </row>
    <row r="593" spans="1:16" ht="12.75">
      <c r="A593" t="s">
        <v>140</v>
      </c>
      <c r="B593" t="s">
        <v>1454</v>
      </c>
      <c r="C593" t="s">
        <v>1512</v>
      </c>
      <c r="D593" t="s">
        <v>1513</v>
      </c>
      <c r="E593" t="s">
        <v>1552</v>
      </c>
      <c r="F593" t="s">
        <v>1553</v>
      </c>
      <c r="G593" t="s">
        <v>1554</v>
      </c>
      <c r="H593">
        <v>0</v>
      </c>
      <c r="I593">
        <v>964388131.12</v>
      </c>
      <c r="J593">
        <v>986327289.41</v>
      </c>
      <c r="K593">
        <v>-21939158.29</v>
      </c>
      <c r="L593">
        <v>-54803.46</v>
      </c>
      <c r="M593">
        <v>4657101864.54</v>
      </c>
      <c r="N593">
        <v>4657047061.08</v>
      </c>
      <c r="O593">
        <v>0</v>
      </c>
      <c r="P593">
        <v>0</v>
      </c>
    </row>
    <row r="594" spans="1:16" ht="12.75">
      <c r="A594" t="s">
        <v>140</v>
      </c>
      <c r="B594" t="s">
        <v>1454</v>
      </c>
      <c r="C594" t="s">
        <v>1512</v>
      </c>
      <c r="D594" t="s">
        <v>1513</v>
      </c>
      <c r="E594" t="s">
        <v>1552</v>
      </c>
      <c r="F594" t="s">
        <v>1555</v>
      </c>
      <c r="G594" t="s">
        <v>1556</v>
      </c>
      <c r="H594">
        <v>0</v>
      </c>
      <c r="I594">
        <v>604631.16</v>
      </c>
      <c r="J594">
        <v>604631.16</v>
      </c>
      <c r="K594">
        <v>0</v>
      </c>
      <c r="L594">
        <v>0</v>
      </c>
      <c r="M594">
        <v>3426051.75</v>
      </c>
      <c r="N594">
        <v>3426051.75</v>
      </c>
      <c r="O594">
        <v>0</v>
      </c>
      <c r="P594">
        <v>0</v>
      </c>
    </row>
    <row r="595" spans="1:16" ht="12.75">
      <c r="A595" t="s">
        <v>140</v>
      </c>
      <c r="B595" t="s">
        <v>1454</v>
      </c>
      <c r="C595" t="s">
        <v>1512</v>
      </c>
      <c r="D595" t="s">
        <v>1513</v>
      </c>
      <c r="E595" t="s">
        <v>1552</v>
      </c>
      <c r="F595" t="s">
        <v>1557</v>
      </c>
      <c r="G595" t="s">
        <v>1558</v>
      </c>
      <c r="H595">
        <v>0</v>
      </c>
      <c r="I595">
        <v>85999.12</v>
      </c>
      <c r="J595">
        <v>87235.62</v>
      </c>
      <c r="K595">
        <v>-1236.5</v>
      </c>
      <c r="L595">
        <v>0</v>
      </c>
      <c r="M595">
        <v>8477094.51</v>
      </c>
      <c r="N595">
        <v>8477094.51</v>
      </c>
      <c r="O595">
        <v>0</v>
      </c>
      <c r="P595">
        <v>0</v>
      </c>
    </row>
    <row r="596" spans="1:16" ht="12.75">
      <c r="A596" t="s">
        <v>140</v>
      </c>
      <c r="B596" t="s">
        <v>1454</v>
      </c>
      <c r="C596" t="s">
        <v>1512</v>
      </c>
      <c r="D596" t="s">
        <v>1513</v>
      </c>
      <c r="E596" t="s">
        <v>1552</v>
      </c>
      <c r="F596" t="s">
        <v>1559</v>
      </c>
      <c r="G596" t="s">
        <v>1560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</row>
    <row r="597" spans="1:16" ht="12.75">
      <c r="A597" t="s">
        <v>140</v>
      </c>
      <c r="B597" t="s">
        <v>1454</v>
      </c>
      <c r="C597" t="s">
        <v>1512</v>
      </c>
      <c r="D597" t="s">
        <v>1513</v>
      </c>
      <c r="E597" t="s">
        <v>1552</v>
      </c>
      <c r="F597" t="s">
        <v>1561</v>
      </c>
      <c r="G597" t="s">
        <v>1562</v>
      </c>
      <c r="H597">
        <v>0</v>
      </c>
      <c r="I597">
        <v>4126117.27</v>
      </c>
      <c r="J597">
        <v>4152508.31</v>
      </c>
      <c r="K597">
        <v>-26391.04</v>
      </c>
      <c r="L597">
        <v>-19167.23</v>
      </c>
      <c r="M597">
        <v>39105803.63</v>
      </c>
      <c r="N597">
        <v>39105803.63</v>
      </c>
      <c r="O597">
        <v>-19167.23</v>
      </c>
      <c r="P597">
        <v>0</v>
      </c>
    </row>
    <row r="598" spans="1:16" ht="12.75">
      <c r="A598" t="s">
        <v>140</v>
      </c>
      <c r="B598" t="s">
        <v>1454</v>
      </c>
      <c r="C598" t="s">
        <v>1512</v>
      </c>
      <c r="D598" t="s">
        <v>1513</v>
      </c>
      <c r="E598" t="s">
        <v>1552</v>
      </c>
      <c r="F598" t="s">
        <v>1563</v>
      </c>
      <c r="G598" t="s">
        <v>1564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</row>
    <row r="599" spans="1:16" ht="12.75">
      <c r="A599" t="s">
        <v>140</v>
      </c>
      <c r="B599" t="s">
        <v>1454</v>
      </c>
      <c r="C599" t="s">
        <v>1512</v>
      </c>
      <c r="D599" t="s">
        <v>1513</v>
      </c>
      <c r="E599" t="s">
        <v>1552</v>
      </c>
      <c r="F599" t="s">
        <v>1565</v>
      </c>
      <c r="G599" t="s">
        <v>1566</v>
      </c>
      <c r="H599">
        <v>0</v>
      </c>
      <c r="I599">
        <v>197130.59</v>
      </c>
      <c r="J599">
        <v>197130.59</v>
      </c>
      <c r="K599">
        <v>0</v>
      </c>
      <c r="L599">
        <v>0</v>
      </c>
      <c r="M599">
        <v>1051461.16</v>
      </c>
      <c r="N599">
        <v>1051461.16</v>
      </c>
      <c r="O599">
        <v>0</v>
      </c>
      <c r="P599">
        <v>0</v>
      </c>
    </row>
    <row r="600" spans="1:16" ht="12.75">
      <c r="A600" t="s">
        <v>140</v>
      </c>
      <c r="B600" t="s">
        <v>1454</v>
      </c>
      <c r="C600" t="s">
        <v>1512</v>
      </c>
      <c r="D600" t="s">
        <v>1513</v>
      </c>
      <c r="E600" t="s">
        <v>1552</v>
      </c>
      <c r="F600" t="s">
        <v>1567</v>
      </c>
      <c r="G600" t="s">
        <v>1568</v>
      </c>
      <c r="H600">
        <v>0</v>
      </c>
      <c r="I600">
        <v>54858838.78</v>
      </c>
      <c r="J600">
        <v>54858838.78</v>
      </c>
      <c r="K600">
        <v>0</v>
      </c>
      <c r="L600">
        <v>0</v>
      </c>
      <c r="M600">
        <v>68793484.05</v>
      </c>
      <c r="N600">
        <v>68793484.05</v>
      </c>
      <c r="O600">
        <v>0</v>
      </c>
      <c r="P600">
        <v>0</v>
      </c>
    </row>
    <row r="601" spans="1:16" ht="12.75">
      <c r="A601" t="s">
        <v>140</v>
      </c>
      <c r="B601" t="s">
        <v>1454</v>
      </c>
      <c r="C601" t="s">
        <v>1512</v>
      </c>
      <c r="D601" t="s">
        <v>1513</v>
      </c>
      <c r="E601" t="s">
        <v>1552</v>
      </c>
      <c r="F601" t="s">
        <v>1569</v>
      </c>
      <c r="G601" t="s">
        <v>1570</v>
      </c>
      <c r="H601">
        <v>0</v>
      </c>
      <c r="I601">
        <v>663082.75</v>
      </c>
      <c r="J601">
        <v>720307.83</v>
      </c>
      <c r="K601">
        <v>-57225.08</v>
      </c>
      <c r="L601">
        <v>-1155.49</v>
      </c>
      <c r="M601">
        <v>3547353.91</v>
      </c>
      <c r="N601">
        <v>3576544.06</v>
      </c>
      <c r="O601">
        <v>-30345.64</v>
      </c>
      <c r="P601">
        <v>0</v>
      </c>
    </row>
    <row r="602" spans="1:16" ht="12.75">
      <c r="A602" t="s">
        <v>140</v>
      </c>
      <c r="B602" t="s">
        <v>1454</v>
      </c>
      <c r="C602" t="s">
        <v>1512</v>
      </c>
      <c r="D602" t="s">
        <v>1513</v>
      </c>
      <c r="E602" t="s">
        <v>1571</v>
      </c>
      <c r="F602" t="s">
        <v>1572</v>
      </c>
      <c r="G602" t="s">
        <v>1573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</row>
    <row r="603" spans="1:16" ht="12.75">
      <c r="A603" t="s">
        <v>140</v>
      </c>
      <c r="B603" t="s">
        <v>1454</v>
      </c>
      <c r="C603" t="s">
        <v>1512</v>
      </c>
      <c r="D603" t="s">
        <v>1513</v>
      </c>
      <c r="E603" t="s">
        <v>1571</v>
      </c>
      <c r="F603" t="s">
        <v>1574</v>
      </c>
      <c r="G603" t="s">
        <v>1575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</row>
    <row r="604" spans="1:16" ht="12.75">
      <c r="A604" t="s">
        <v>140</v>
      </c>
      <c r="B604" t="s">
        <v>1454</v>
      </c>
      <c r="C604" t="s">
        <v>1512</v>
      </c>
      <c r="D604" t="s">
        <v>1513</v>
      </c>
      <c r="E604" t="s">
        <v>1576</v>
      </c>
      <c r="F604" t="s">
        <v>1577</v>
      </c>
      <c r="G604" t="s">
        <v>1578</v>
      </c>
      <c r="H604">
        <v>0</v>
      </c>
      <c r="I604">
        <v>293379.31</v>
      </c>
      <c r="J604">
        <v>604631.16</v>
      </c>
      <c r="K604">
        <v>-311251.85</v>
      </c>
      <c r="L604">
        <v>-153006.08</v>
      </c>
      <c r="M604">
        <v>3881802.54</v>
      </c>
      <c r="N604">
        <v>3426051.75</v>
      </c>
      <c r="O604">
        <v>302744.71</v>
      </c>
      <c r="P604">
        <v>0</v>
      </c>
    </row>
    <row r="605" spans="1:16" ht="12.75">
      <c r="A605" t="s">
        <v>140</v>
      </c>
      <c r="B605" t="s">
        <v>1454</v>
      </c>
      <c r="C605" t="s">
        <v>1512</v>
      </c>
      <c r="D605" t="s">
        <v>1513</v>
      </c>
      <c r="E605" t="s">
        <v>1576</v>
      </c>
      <c r="F605" t="s">
        <v>1579</v>
      </c>
      <c r="G605" t="s">
        <v>1580</v>
      </c>
      <c r="H605">
        <v>0</v>
      </c>
      <c r="I605">
        <v>0</v>
      </c>
      <c r="J605">
        <v>0</v>
      </c>
      <c r="K605">
        <v>0</v>
      </c>
      <c r="L605">
        <v>-18310.69</v>
      </c>
      <c r="M605">
        <v>0</v>
      </c>
      <c r="N605">
        <v>0</v>
      </c>
      <c r="O605">
        <v>-18310.69</v>
      </c>
      <c r="P605">
        <v>0</v>
      </c>
    </row>
    <row r="606" spans="1:16" ht="12.75">
      <c r="A606" t="s">
        <v>140</v>
      </c>
      <c r="B606" t="s">
        <v>1454</v>
      </c>
      <c r="C606" t="s">
        <v>1512</v>
      </c>
      <c r="D606" t="s">
        <v>1513</v>
      </c>
      <c r="E606" t="s">
        <v>1576</v>
      </c>
      <c r="F606" t="s">
        <v>1581</v>
      </c>
      <c r="G606" t="s">
        <v>1582</v>
      </c>
      <c r="H606">
        <v>0</v>
      </c>
      <c r="I606">
        <v>0</v>
      </c>
      <c r="J606">
        <v>0</v>
      </c>
      <c r="K606">
        <v>0</v>
      </c>
      <c r="L606">
        <v>-2854.44</v>
      </c>
      <c r="M606">
        <v>0</v>
      </c>
      <c r="N606">
        <v>0</v>
      </c>
      <c r="O606">
        <v>-2854.44</v>
      </c>
      <c r="P606">
        <v>0</v>
      </c>
    </row>
    <row r="607" spans="1:16" ht="12.75">
      <c r="A607" t="s">
        <v>140</v>
      </c>
      <c r="B607" t="s">
        <v>1454</v>
      </c>
      <c r="C607" t="s">
        <v>1512</v>
      </c>
      <c r="D607" t="s">
        <v>1513</v>
      </c>
      <c r="E607" t="s">
        <v>1583</v>
      </c>
      <c r="F607" t="s">
        <v>1584</v>
      </c>
      <c r="G607" t="s">
        <v>1585</v>
      </c>
      <c r="H607">
        <v>0</v>
      </c>
      <c r="I607">
        <v>0</v>
      </c>
      <c r="J607">
        <v>347.21</v>
      </c>
      <c r="K607">
        <v>-347.21</v>
      </c>
      <c r="L607">
        <v>-46912.58</v>
      </c>
      <c r="M607">
        <v>3226.59</v>
      </c>
      <c r="N607">
        <v>2815.9</v>
      </c>
      <c r="O607">
        <v>-46501.89</v>
      </c>
      <c r="P607">
        <v>0</v>
      </c>
    </row>
    <row r="608" spans="1:16" ht="12.75">
      <c r="A608" t="s">
        <v>140</v>
      </c>
      <c r="B608" t="s">
        <v>1454</v>
      </c>
      <c r="C608" t="s">
        <v>1512</v>
      </c>
      <c r="D608" t="s">
        <v>1513</v>
      </c>
      <c r="E608" t="s">
        <v>1583</v>
      </c>
      <c r="F608" t="s">
        <v>1586</v>
      </c>
      <c r="G608" t="s">
        <v>1587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118.92</v>
      </c>
      <c r="N608">
        <v>118.92</v>
      </c>
      <c r="O608">
        <v>0</v>
      </c>
      <c r="P608">
        <v>0</v>
      </c>
    </row>
    <row r="609" spans="1:16" ht="12.75">
      <c r="A609" t="s">
        <v>140</v>
      </c>
      <c r="B609" t="s">
        <v>1454</v>
      </c>
      <c r="C609" t="s">
        <v>1512</v>
      </c>
      <c r="D609" t="s">
        <v>1513</v>
      </c>
      <c r="E609" t="s">
        <v>1583</v>
      </c>
      <c r="F609" t="s">
        <v>1588</v>
      </c>
      <c r="G609" t="s">
        <v>1589</v>
      </c>
      <c r="H609">
        <v>0</v>
      </c>
      <c r="I609">
        <v>1608.08</v>
      </c>
      <c r="J609">
        <v>1719.35</v>
      </c>
      <c r="K609">
        <v>-111.27</v>
      </c>
      <c r="L609">
        <v>535.1</v>
      </c>
      <c r="M609">
        <v>5925.23</v>
      </c>
      <c r="N609">
        <v>5686.29</v>
      </c>
      <c r="O609">
        <v>774.04</v>
      </c>
      <c r="P609">
        <v>0</v>
      </c>
    </row>
    <row r="610" spans="1:16" ht="12.75">
      <c r="A610" t="s">
        <v>140</v>
      </c>
      <c r="B610" t="s">
        <v>1454</v>
      </c>
      <c r="C610" t="s">
        <v>1512</v>
      </c>
      <c r="D610" t="s">
        <v>1513</v>
      </c>
      <c r="E610" t="s">
        <v>1583</v>
      </c>
      <c r="F610" t="s">
        <v>1590</v>
      </c>
      <c r="G610" t="s">
        <v>1591</v>
      </c>
      <c r="H610">
        <v>0</v>
      </c>
      <c r="I610">
        <v>144709.18</v>
      </c>
      <c r="J610">
        <v>75987.29</v>
      </c>
      <c r="K610">
        <v>68721.89</v>
      </c>
      <c r="L610">
        <v>76294.39</v>
      </c>
      <c r="M610">
        <v>479369.33</v>
      </c>
      <c r="N610">
        <v>487633.53</v>
      </c>
      <c r="O610">
        <v>68030.19</v>
      </c>
      <c r="P610">
        <v>0</v>
      </c>
    </row>
    <row r="611" spans="1:16" ht="12.75">
      <c r="A611" t="s">
        <v>140</v>
      </c>
      <c r="B611" t="s">
        <v>1454</v>
      </c>
      <c r="C611" t="s">
        <v>1512</v>
      </c>
      <c r="D611" t="s">
        <v>1513</v>
      </c>
      <c r="E611" t="s">
        <v>1583</v>
      </c>
      <c r="F611" t="s">
        <v>1592</v>
      </c>
      <c r="G611" t="s">
        <v>1593</v>
      </c>
      <c r="H611">
        <v>0</v>
      </c>
      <c r="I611">
        <v>5063.82</v>
      </c>
      <c r="J611">
        <v>19310.49</v>
      </c>
      <c r="K611">
        <v>-14246.67</v>
      </c>
      <c r="L611">
        <v>757.41</v>
      </c>
      <c r="M611">
        <v>79702.34</v>
      </c>
      <c r="N611">
        <v>66213.08</v>
      </c>
      <c r="O611">
        <v>14246.67</v>
      </c>
      <c r="P611">
        <v>0</v>
      </c>
    </row>
    <row r="612" spans="1:16" ht="12.75">
      <c r="A612" t="s">
        <v>140</v>
      </c>
      <c r="B612" t="s">
        <v>1454</v>
      </c>
      <c r="C612" t="s">
        <v>1512</v>
      </c>
      <c r="D612" t="s">
        <v>1513</v>
      </c>
      <c r="E612" t="s">
        <v>1583</v>
      </c>
      <c r="F612" t="s">
        <v>1594</v>
      </c>
      <c r="G612" t="s">
        <v>1595</v>
      </c>
      <c r="H612">
        <v>0</v>
      </c>
      <c r="I612">
        <v>58242</v>
      </c>
      <c r="J612">
        <v>55902</v>
      </c>
      <c r="K612">
        <v>2340</v>
      </c>
      <c r="L612">
        <v>2170</v>
      </c>
      <c r="M612">
        <v>146507.45</v>
      </c>
      <c r="N612">
        <v>147777.45</v>
      </c>
      <c r="O612">
        <v>900</v>
      </c>
      <c r="P612">
        <v>0</v>
      </c>
    </row>
    <row r="613" spans="1:16" ht="12.75">
      <c r="A613" t="s">
        <v>140</v>
      </c>
      <c r="B613" t="s">
        <v>1454</v>
      </c>
      <c r="C613" t="s">
        <v>1512</v>
      </c>
      <c r="D613" t="s">
        <v>1513</v>
      </c>
      <c r="E613" t="s">
        <v>1583</v>
      </c>
      <c r="F613" t="s">
        <v>1596</v>
      </c>
      <c r="G613" t="s">
        <v>1597</v>
      </c>
      <c r="H613">
        <v>0</v>
      </c>
      <c r="I613">
        <v>538.2</v>
      </c>
      <c r="J613">
        <v>570</v>
      </c>
      <c r="K613">
        <v>-31.8</v>
      </c>
      <c r="L613">
        <v>210</v>
      </c>
      <c r="M613">
        <v>4241.2</v>
      </c>
      <c r="N613">
        <v>4221.5</v>
      </c>
      <c r="O613">
        <v>229.7</v>
      </c>
      <c r="P613">
        <v>0</v>
      </c>
    </row>
    <row r="614" spans="1:16" ht="12.75">
      <c r="A614" t="s">
        <v>140</v>
      </c>
      <c r="B614" t="s">
        <v>1454</v>
      </c>
      <c r="C614" t="s">
        <v>1512</v>
      </c>
      <c r="D614" t="s">
        <v>1513</v>
      </c>
      <c r="E614" t="s">
        <v>1583</v>
      </c>
      <c r="F614" t="s">
        <v>1598</v>
      </c>
      <c r="G614" t="s">
        <v>1599</v>
      </c>
      <c r="H614">
        <v>0</v>
      </c>
      <c r="I614">
        <v>25455.95</v>
      </c>
      <c r="J614">
        <v>66214.18</v>
      </c>
      <c r="K614">
        <v>-40758.23</v>
      </c>
      <c r="L614">
        <v>22404.8</v>
      </c>
      <c r="M614">
        <v>219931.25</v>
      </c>
      <c r="N614">
        <v>229203.27</v>
      </c>
      <c r="O614">
        <v>13132.78</v>
      </c>
      <c r="P614">
        <v>0</v>
      </c>
    </row>
    <row r="615" spans="1:16" ht="12.75">
      <c r="A615" t="s">
        <v>140</v>
      </c>
      <c r="B615" t="s">
        <v>1454</v>
      </c>
      <c r="C615" t="s">
        <v>1512</v>
      </c>
      <c r="D615" t="s">
        <v>1513</v>
      </c>
      <c r="E615" t="s">
        <v>1583</v>
      </c>
      <c r="F615" t="s">
        <v>1600</v>
      </c>
      <c r="G615" t="s">
        <v>1601</v>
      </c>
      <c r="H615">
        <v>0</v>
      </c>
      <c r="I615">
        <v>420314.18</v>
      </c>
      <c r="J615">
        <v>453015.16</v>
      </c>
      <c r="K615">
        <v>-32700.98</v>
      </c>
      <c r="L615">
        <v>127659.04</v>
      </c>
      <c r="M615">
        <v>1892897.91</v>
      </c>
      <c r="N615">
        <v>1886090.2</v>
      </c>
      <c r="O615">
        <v>134466.75</v>
      </c>
      <c r="P615">
        <v>0</v>
      </c>
    </row>
    <row r="616" spans="1:16" ht="12.75">
      <c r="A616" t="s">
        <v>140</v>
      </c>
      <c r="B616" t="s">
        <v>1454</v>
      </c>
      <c r="C616" t="s">
        <v>1512</v>
      </c>
      <c r="D616" t="s">
        <v>1513</v>
      </c>
      <c r="E616" t="s">
        <v>1583</v>
      </c>
      <c r="F616" t="s">
        <v>1602</v>
      </c>
      <c r="G616" t="s">
        <v>1603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ht="12.75">
      <c r="A617" t="s">
        <v>140</v>
      </c>
      <c r="B617" t="s">
        <v>1454</v>
      </c>
      <c r="C617" t="s">
        <v>1512</v>
      </c>
      <c r="D617" t="s">
        <v>1513</v>
      </c>
      <c r="E617" t="s">
        <v>1583</v>
      </c>
      <c r="F617" t="s">
        <v>1604</v>
      </c>
      <c r="G617" t="s">
        <v>1605</v>
      </c>
      <c r="H617">
        <v>0</v>
      </c>
      <c r="I617">
        <v>8512.83</v>
      </c>
      <c r="J617">
        <v>9708.2</v>
      </c>
      <c r="K617">
        <v>-1195.37</v>
      </c>
      <c r="L617">
        <v>2401.58</v>
      </c>
      <c r="M617">
        <v>35354.33</v>
      </c>
      <c r="N617">
        <v>34055.82</v>
      </c>
      <c r="O617">
        <v>3700.09</v>
      </c>
      <c r="P617">
        <v>0</v>
      </c>
    </row>
    <row r="618" spans="1:16" ht="12.75">
      <c r="A618" t="s">
        <v>140</v>
      </c>
      <c r="B618" t="s">
        <v>1454</v>
      </c>
      <c r="C618" t="s">
        <v>1512</v>
      </c>
      <c r="D618" t="s">
        <v>1513</v>
      </c>
      <c r="E618" t="s">
        <v>1583</v>
      </c>
      <c r="F618" t="s">
        <v>1606</v>
      </c>
      <c r="G618" t="s">
        <v>1607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</row>
    <row r="619" spans="1:16" ht="12.75">
      <c r="A619" t="s">
        <v>140</v>
      </c>
      <c r="B619" t="s">
        <v>1454</v>
      </c>
      <c r="C619" t="s">
        <v>1512</v>
      </c>
      <c r="D619" t="s">
        <v>1513</v>
      </c>
      <c r="E619" t="s">
        <v>1583</v>
      </c>
      <c r="F619" t="s">
        <v>1608</v>
      </c>
      <c r="G619" t="s">
        <v>1609</v>
      </c>
      <c r="H619">
        <v>0</v>
      </c>
      <c r="I619">
        <v>0</v>
      </c>
      <c r="J619">
        <v>0</v>
      </c>
      <c r="K619">
        <v>0</v>
      </c>
      <c r="L619">
        <v>-758</v>
      </c>
      <c r="M619">
        <v>0</v>
      </c>
      <c r="N619">
        <v>0</v>
      </c>
      <c r="O619">
        <v>-758</v>
      </c>
      <c r="P619">
        <v>0</v>
      </c>
    </row>
    <row r="620" spans="1:16" ht="12.75">
      <c r="A620" t="s">
        <v>140</v>
      </c>
      <c r="B620" t="s">
        <v>1454</v>
      </c>
      <c r="C620" t="s">
        <v>1512</v>
      </c>
      <c r="D620" t="s">
        <v>1513</v>
      </c>
      <c r="E620" t="s">
        <v>1583</v>
      </c>
      <c r="F620" t="s">
        <v>1610</v>
      </c>
      <c r="G620" t="s">
        <v>1611</v>
      </c>
      <c r="H620">
        <v>0</v>
      </c>
      <c r="I620">
        <v>0</v>
      </c>
      <c r="J620">
        <v>0</v>
      </c>
      <c r="K620">
        <v>0</v>
      </c>
      <c r="L620">
        <v>-35</v>
      </c>
      <c r="M620">
        <v>0</v>
      </c>
      <c r="N620">
        <v>0</v>
      </c>
      <c r="O620">
        <v>-35</v>
      </c>
      <c r="P620">
        <v>0</v>
      </c>
    </row>
    <row r="621" spans="1:16" ht="12.75">
      <c r="A621" t="s">
        <v>140</v>
      </c>
      <c r="B621" t="s">
        <v>1454</v>
      </c>
      <c r="C621" t="s">
        <v>1512</v>
      </c>
      <c r="D621" t="s">
        <v>1513</v>
      </c>
      <c r="E621" t="s">
        <v>1583</v>
      </c>
      <c r="F621" t="s">
        <v>1612</v>
      </c>
      <c r="G621" t="s">
        <v>1613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</row>
    <row r="622" spans="1:16" ht="12.75">
      <c r="A622" t="s">
        <v>140</v>
      </c>
      <c r="B622" t="s">
        <v>1454</v>
      </c>
      <c r="C622" t="s">
        <v>1512</v>
      </c>
      <c r="D622" t="s">
        <v>1513</v>
      </c>
      <c r="E622" t="s">
        <v>1614</v>
      </c>
      <c r="F622" t="s">
        <v>1615</v>
      </c>
      <c r="G622" t="s">
        <v>1616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</row>
    <row r="623" spans="1:16" ht="12.75">
      <c r="A623" t="s">
        <v>140</v>
      </c>
      <c r="B623" t="s">
        <v>1454</v>
      </c>
      <c r="C623" t="s">
        <v>1512</v>
      </c>
      <c r="D623" t="s">
        <v>1513</v>
      </c>
      <c r="E623" t="s">
        <v>1614</v>
      </c>
      <c r="F623" t="s">
        <v>1617</v>
      </c>
      <c r="G623" t="s">
        <v>1618</v>
      </c>
      <c r="H623">
        <v>0</v>
      </c>
      <c r="I623">
        <v>147078</v>
      </c>
      <c r="J623">
        <v>147078</v>
      </c>
      <c r="K623">
        <v>0</v>
      </c>
      <c r="L623">
        <v>0</v>
      </c>
      <c r="M623">
        <v>674672</v>
      </c>
      <c r="N623">
        <v>674672</v>
      </c>
      <c r="O623">
        <v>0</v>
      </c>
      <c r="P623">
        <v>0</v>
      </c>
    </row>
    <row r="624" spans="1:16" ht="12.75">
      <c r="A624" t="s">
        <v>140</v>
      </c>
      <c r="B624" t="s">
        <v>1454</v>
      </c>
      <c r="C624" t="s">
        <v>1512</v>
      </c>
      <c r="D624" t="s">
        <v>1513</v>
      </c>
      <c r="E624" t="s">
        <v>1614</v>
      </c>
      <c r="F624" t="s">
        <v>1619</v>
      </c>
      <c r="G624" t="s">
        <v>1620</v>
      </c>
      <c r="H624">
        <v>0</v>
      </c>
      <c r="I624">
        <v>765.89</v>
      </c>
      <c r="J624">
        <v>724.57</v>
      </c>
      <c r="K624">
        <v>41.32</v>
      </c>
      <c r="L624">
        <v>-306.39</v>
      </c>
      <c r="M624">
        <v>20781.28</v>
      </c>
      <c r="N624">
        <v>20704.6</v>
      </c>
      <c r="O624">
        <v>-229.71</v>
      </c>
      <c r="P624">
        <v>0</v>
      </c>
    </row>
    <row r="625" spans="1:16" ht="12.75">
      <c r="A625" t="s">
        <v>140</v>
      </c>
      <c r="B625" t="s">
        <v>1454</v>
      </c>
      <c r="C625" t="s">
        <v>1512</v>
      </c>
      <c r="D625" t="s">
        <v>1513</v>
      </c>
      <c r="E625" t="s">
        <v>1614</v>
      </c>
      <c r="F625" t="s">
        <v>1621</v>
      </c>
      <c r="G625" t="s">
        <v>1622</v>
      </c>
      <c r="H625">
        <v>0</v>
      </c>
      <c r="I625">
        <v>0</v>
      </c>
      <c r="J625">
        <v>0</v>
      </c>
      <c r="K625">
        <v>0</v>
      </c>
      <c r="L625">
        <v>-471</v>
      </c>
      <c r="M625">
        <v>0</v>
      </c>
      <c r="N625">
        <v>0</v>
      </c>
      <c r="O625">
        <v>-471</v>
      </c>
      <c r="P625">
        <v>0</v>
      </c>
    </row>
    <row r="626" spans="1:16" ht="12.75">
      <c r="A626" t="s">
        <v>140</v>
      </c>
      <c r="B626" t="s">
        <v>1454</v>
      </c>
      <c r="C626" t="s">
        <v>1512</v>
      </c>
      <c r="D626" t="s">
        <v>1513</v>
      </c>
      <c r="E626" t="s">
        <v>1614</v>
      </c>
      <c r="F626" t="s">
        <v>1623</v>
      </c>
      <c r="G626" t="s">
        <v>1624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</row>
    <row r="627" spans="1:16" ht="12.75">
      <c r="A627" t="s">
        <v>140</v>
      </c>
      <c r="B627" t="s">
        <v>1454</v>
      </c>
      <c r="C627" t="s">
        <v>1512</v>
      </c>
      <c r="D627" t="s">
        <v>1513</v>
      </c>
      <c r="E627" t="s">
        <v>1614</v>
      </c>
      <c r="F627" t="s">
        <v>1625</v>
      </c>
      <c r="G627" t="s">
        <v>1626</v>
      </c>
      <c r="H627">
        <v>0</v>
      </c>
      <c r="I627">
        <v>20703269.53</v>
      </c>
      <c r="J627">
        <v>19724257.73</v>
      </c>
      <c r="K627">
        <v>979011.8</v>
      </c>
      <c r="L627">
        <v>-845620.8</v>
      </c>
      <c r="M627">
        <v>91945889.91</v>
      </c>
      <c r="N627">
        <v>92083483.98</v>
      </c>
      <c r="O627">
        <v>-983214.87</v>
      </c>
      <c r="P627">
        <v>0</v>
      </c>
    </row>
    <row r="628" spans="1:16" ht="12.75">
      <c r="A628" t="s">
        <v>140</v>
      </c>
      <c r="B628" t="s">
        <v>1454</v>
      </c>
      <c r="C628" t="s">
        <v>1512</v>
      </c>
      <c r="D628" t="s">
        <v>1513</v>
      </c>
      <c r="E628" t="s">
        <v>1614</v>
      </c>
      <c r="F628" t="s">
        <v>1627</v>
      </c>
      <c r="G628" t="s">
        <v>1628</v>
      </c>
      <c r="H628">
        <v>0</v>
      </c>
      <c r="I628">
        <v>0</v>
      </c>
      <c r="J628">
        <v>-257314.53</v>
      </c>
      <c r="K628">
        <v>257314.53</v>
      </c>
      <c r="L628">
        <v>-550077.73</v>
      </c>
      <c r="M628">
        <v>0</v>
      </c>
      <c r="N628">
        <v>-7552.26</v>
      </c>
      <c r="O628">
        <v>-542525.47</v>
      </c>
      <c r="P628">
        <v>0</v>
      </c>
    </row>
    <row r="629" spans="1:16" ht="12.75">
      <c r="A629" t="s">
        <v>140</v>
      </c>
      <c r="B629" t="s">
        <v>1454</v>
      </c>
      <c r="C629" t="s">
        <v>1512</v>
      </c>
      <c r="D629" t="s">
        <v>1513</v>
      </c>
      <c r="E629" t="s">
        <v>1614</v>
      </c>
      <c r="F629" t="s">
        <v>1629</v>
      </c>
      <c r="G629" t="s">
        <v>1630</v>
      </c>
      <c r="H629">
        <v>0</v>
      </c>
      <c r="I629">
        <v>0</v>
      </c>
      <c r="J629">
        <v>11739.88</v>
      </c>
      <c r="K629">
        <v>-11739.88</v>
      </c>
      <c r="L629">
        <v>-210235.82</v>
      </c>
      <c r="M629">
        <v>0</v>
      </c>
      <c r="N629">
        <v>58671.83</v>
      </c>
      <c r="O629">
        <v>-268907.65</v>
      </c>
      <c r="P629">
        <v>0</v>
      </c>
    </row>
    <row r="630" spans="1:16" ht="12.75">
      <c r="A630" t="s">
        <v>140</v>
      </c>
      <c r="B630" t="s">
        <v>1454</v>
      </c>
      <c r="C630" t="s">
        <v>1512</v>
      </c>
      <c r="D630" t="s">
        <v>1513</v>
      </c>
      <c r="E630" t="s">
        <v>1614</v>
      </c>
      <c r="F630" t="s">
        <v>1631</v>
      </c>
      <c r="G630" t="s">
        <v>1632</v>
      </c>
      <c r="H630">
        <v>0</v>
      </c>
      <c r="I630">
        <v>0</v>
      </c>
      <c r="J630">
        <v>0</v>
      </c>
      <c r="K630">
        <v>0</v>
      </c>
      <c r="L630">
        <v>-86.91</v>
      </c>
      <c r="M630">
        <v>0</v>
      </c>
      <c r="N630">
        <v>51831.46</v>
      </c>
      <c r="O630">
        <v>-51918.37</v>
      </c>
      <c r="P630">
        <v>0</v>
      </c>
    </row>
    <row r="631" spans="1:16" ht="12.75">
      <c r="A631" t="s">
        <v>140</v>
      </c>
      <c r="B631" t="s">
        <v>1454</v>
      </c>
      <c r="C631" t="s">
        <v>1512</v>
      </c>
      <c r="D631" t="s">
        <v>1513</v>
      </c>
      <c r="E631" t="s">
        <v>1614</v>
      </c>
      <c r="F631" t="s">
        <v>1633</v>
      </c>
      <c r="G631" t="s">
        <v>1634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</row>
    <row r="632" spans="1:16" ht="12.75">
      <c r="A632" t="s">
        <v>140</v>
      </c>
      <c r="B632" t="s">
        <v>1454</v>
      </c>
      <c r="C632" t="s">
        <v>1512</v>
      </c>
      <c r="D632" t="s">
        <v>1513</v>
      </c>
      <c r="E632" t="s">
        <v>1614</v>
      </c>
      <c r="F632" t="s">
        <v>1635</v>
      </c>
      <c r="G632" t="s">
        <v>1636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</row>
    <row r="633" spans="1:16" ht="12.75">
      <c r="A633" t="s">
        <v>140</v>
      </c>
      <c r="B633" t="s">
        <v>1454</v>
      </c>
      <c r="C633" t="s">
        <v>1512</v>
      </c>
      <c r="D633" t="s">
        <v>1513</v>
      </c>
      <c r="E633" t="s">
        <v>1614</v>
      </c>
      <c r="F633" t="s">
        <v>1637</v>
      </c>
      <c r="G633" t="s">
        <v>1638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</row>
    <row r="634" spans="1:16" ht="12.75">
      <c r="A634" t="s">
        <v>134</v>
      </c>
      <c r="B634" t="s">
        <v>1454</v>
      </c>
      <c r="C634" t="s">
        <v>1512</v>
      </c>
      <c r="D634" t="s">
        <v>1639</v>
      </c>
      <c r="E634" t="s">
        <v>1640</v>
      </c>
      <c r="F634" t="s">
        <v>1641</v>
      </c>
      <c r="G634" t="s">
        <v>1642</v>
      </c>
      <c r="H634">
        <v>0</v>
      </c>
      <c r="I634">
        <v>10759156.85</v>
      </c>
      <c r="J634">
        <v>10759156.85</v>
      </c>
      <c r="K634">
        <v>0</v>
      </c>
      <c r="L634">
        <v>0</v>
      </c>
      <c r="M634">
        <v>128906197.96000001</v>
      </c>
      <c r="N634">
        <v>128906197.96000001</v>
      </c>
      <c r="O634">
        <v>0</v>
      </c>
      <c r="P634">
        <v>0</v>
      </c>
    </row>
    <row r="635" spans="1:16" ht="12.75">
      <c r="A635" t="s">
        <v>134</v>
      </c>
      <c r="B635" t="s">
        <v>1454</v>
      </c>
      <c r="C635" t="s">
        <v>1512</v>
      </c>
      <c r="D635" t="s">
        <v>1639</v>
      </c>
      <c r="E635" t="s">
        <v>1640</v>
      </c>
      <c r="F635" t="s">
        <v>1643</v>
      </c>
      <c r="G635" t="s">
        <v>1644</v>
      </c>
      <c r="H635">
        <v>0</v>
      </c>
      <c r="I635">
        <v>296550000</v>
      </c>
      <c r="J635">
        <v>296550000</v>
      </c>
      <c r="K635">
        <v>0</v>
      </c>
      <c r="L635">
        <v>0</v>
      </c>
      <c r="M635">
        <v>2022960000</v>
      </c>
      <c r="N635">
        <v>2022960000</v>
      </c>
      <c r="O635">
        <v>0</v>
      </c>
      <c r="P635">
        <v>0</v>
      </c>
    </row>
    <row r="636" spans="1:16" ht="12.75">
      <c r="A636" t="s">
        <v>134</v>
      </c>
      <c r="B636" t="s">
        <v>1454</v>
      </c>
      <c r="C636" t="s">
        <v>1512</v>
      </c>
      <c r="D636" t="s">
        <v>1639</v>
      </c>
      <c r="E636" t="s">
        <v>1645</v>
      </c>
      <c r="F636" t="s">
        <v>1646</v>
      </c>
      <c r="G636" t="s">
        <v>1647</v>
      </c>
      <c r="H636">
        <v>0</v>
      </c>
      <c r="I636">
        <v>10000</v>
      </c>
      <c r="J636">
        <v>10000</v>
      </c>
      <c r="K636">
        <v>0</v>
      </c>
      <c r="L636">
        <v>1815</v>
      </c>
      <c r="M636">
        <v>21438.93</v>
      </c>
      <c r="N636">
        <v>23253.93</v>
      </c>
      <c r="O636">
        <v>0</v>
      </c>
      <c r="P636">
        <v>0</v>
      </c>
    </row>
    <row r="637" spans="1:16" ht="12.75">
      <c r="A637" t="s">
        <v>134</v>
      </c>
      <c r="B637" t="s">
        <v>1454</v>
      </c>
      <c r="C637" t="s">
        <v>1512</v>
      </c>
      <c r="D637" t="s">
        <v>1639</v>
      </c>
      <c r="E637" t="s">
        <v>1648</v>
      </c>
      <c r="F637" t="s">
        <v>1648</v>
      </c>
      <c r="G637" t="s">
        <v>1649</v>
      </c>
      <c r="H637">
        <v>0</v>
      </c>
      <c r="I637">
        <v>134082643.82</v>
      </c>
      <c r="J637">
        <v>134082643.82</v>
      </c>
      <c r="K637">
        <v>0</v>
      </c>
      <c r="L637">
        <v>0</v>
      </c>
      <c r="M637">
        <v>1163874670.74</v>
      </c>
      <c r="N637">
        <v>1163874670.74</v>
      </c>
      <c r="O637">
        <v>0</v>
      </c>
      <c r="P637">
        <v>0</v>
      </c>
    </row>
    <row r="638" spans="1:16" ht="12.75">
      <c r="A638" t="s">
        <v>134</v>
      </c>
      <c r="B638" t="s">
        <v>1454</v>
      </c>
      <c r="C638" t="s">
        <v>1512</v>
      </c>
      <c r="D638" t="s">
        <v>1639</v>
      </c>
      <c r="E638" t="s">
        <v>1650</v>
      </c>
      <c r="F638" t="s">
        <v>1650</v>
      </c>
      <c r="G638" t="s">
        <v>1651</v>
      </c>
      <c r="H638">
        <v>0</v>
      </c>
      <c r="I638">
        <v>15070708.02</v>
      </c>
      <c r="J638">
        <v>15070708.02</v>
      </c>
      <c r="K638">
        <v>0</v>
      </c>
      <c r="L638">
        <v>0</v>
      </c>
      <c r="M638">
        <v>67002261.92</v>
      </c>
      <c r="N638">
        <v>67002261.92</v>
      </c>
      <c r="O638">
        <v>0</v>
      </c>
      <c r="P638">
        <v>0</v>
      </c>
    </row>
    <row r="639" spans="1:16" ht="12.75">
      <c r="A639" t="s">
        <v>134</v>
      </c>
      <c r="B639" t="s">
        <v>1454</v>
      </c>
      <c r="C639" t="s">
        <v>1512</v>
      </c>
      <c r="D639" t="s">
        <v>1639</v>
      </c>
      <c r="E639" t="s">
        <v>1652</v>
      </c>
      <c r="F639" t="s">
        <v>1652</v>
      </c>
      <c r="G639" t="s">
        <v>1653</v>
      </c>
      <c r="H639">
        <v>0</v>
      </c>
      <c r="I639">
        <v>551175044.48</v>
      </c>
      <c r="J639">
        <v>551175044.48</v>
      </c>
      <c r="K639">
        <v>0</v>
      </c>
      <c r="L639">
        <v>0</v>
      </c>
      <c r="M639">
        <v>2281413988.13</v>
      </c>
      <c r="N639">
        <v>2281413988.13</v>
      </c>
      <c r="O639">
        <v>0</v>
      </c>
      <c r="P639">
        <v>0</v>
      </c>
    </row>
    <row r="640" spans="1:16" ht="12.75">
      <c r="A640" t="s">
        <v>134</v>
      </c>
      <c r="B640" t="s">
        <v>1454</v>
      </c>
      <c r="C640" t="s">
        <v>1512</v>
      </c>
      <c r="D640" t="s">
        <v>1639</v>
      </c>
      <c r="E640" t="s">
        <v>1654</v>
      </c>
      <c r="F640" t="s">
        <v>1654</v>
      </c>
      <c r="G640" t="s">
        <v>1655</v>
      </c>
      <c r="H640">
        <v>0</v>
      </c>
      <c r="I640">
        <v>225.3</v>
      </c>
      <c r="J640">
        <v>212</v>
      </c>
      <c r="K640">
        <v>13.3</v>
      </c>
      <c r="L640">
        <v>40</v>
      </c>
      <c r="M640">
        <v>4493.71</v>
      </c>
      <c r="N640">
        <v>2066</v>
      </c>
      <c r="O640">
        <v>2467.71</v>
      </c>
      <c r="P640">
        <v>0</v>
      </c>
    </row>
    <row r="641" spans="1:16" ht="12.75">
      <c r="A641" t="s">
        <v>134</v>
      </c>
      <c r="B641" t="s">
        <v>1454</v>
      </c>
      <c r="C641" t="s">
        <v>1512</v>
      </c>
      <c r="D641" t="s">
        <v>1639</v>
      </c>
      <c r="E641" t="s">
        <v>1656</v>
      </c>
      <c r="F641" t="s">
        <v>1656</v>
      </c>
      <c r="G641" t="s">
        <v>1657</v>
      </c>
      <c r="H641">
        <v>0</v>
      </c>
      <c r="I641">
        <v>50797.1</v>
      </c>
      <c r="J641">
        <v>50797.1</v>
      </c>
      <c r="K641">
        <v>0</v>
      </c>
      <c r="L641">
        <v>0</v>
      </c>
      <c r="M641">
        <v>264412.55</v>
      </c>
      <c r="N641">
        <v>264412.55</v>
      </c>
      <c r="O641">
        <v>0</v>
      </c>
      <c r="P641">
        <v>0</v>
      </c>
    </row>
    <row r="642" spans="1:16" ht="12.75">
      <c r="A642" t="s">
        <v>134</v>
      </c>
      <c r="B642" t="s">
        <v>1454</v>
      </c>
      <c r="C642" t="s">
        <v>1512</v>
      </c>
      <c r="D642" t="s">
        <v>1639</v>
      </c>
      <c r="E642" t="s">
        <v>1658</v>
      </c>
      <c r="F642" t="s">
        <v>1659</v>
      </c>
      <c r="G642" t="s">
        <v>1660</v>
      </c>
      <c r="H642">
        <v>0</v>
      </c>
      <c r="I642">
        <v>0</v>
      </c>
      <c r="J642">
        <v>154858838.78</v>
      </c>
      <c r="K642">
        <v>-154858838.78</v>
      </c>
      <c r="L642">
        <v>133551382.6</v>
      </c>
      <c r="M642">
        <v>154858838.78</v>
      </c>
      <c r="N642">
        <v>133551382.6</v>
      </c>
      <c r="O642">
        <v>154858838.78</v>
      </c>
      <c r="P642">
        <v>0</v>
      </c>
    </row>
    <row r="643" spans="1:16" ht="12.75">
      <c r="A643" t="s">
        <v>134</v>
      </c>
      <c r="B643" t="s">
        <v>1454</v>
      </c>
      <c r="C643" t="s">
        <v>1512</v>
      </c>
      <c r="D643" t="s">
        <v>1661</v>
      </c>
      <c r="E643" t="s">
        <v>1662</v>
      </c>
      <c r="F643" t="s">
        <v>1662</v>
      </c>
      <c r="G643" t="s">
        <v>1663</v>
      </c>
      <c r="H643">
        <v>0</v>
      </c>
      <c r="I643">
        <v>39836586.37</v>
      </c>
      <c r="J643">
        <v>39836586.36</v>
      </c>
      <c r="K643">
        <v>0.01</v>
      </c>
      <c r="L643">
        <v>0</v>
      </c>
      <c r="M643">
        <v>159218255.24</v>
      </c>
      <c r="N643">
        <v>159218255.24</v>
      </c>
      <c r="O643">
        <v>0</v>
      </c>
      <c r="P643">
        <v>0</v>
      </c>
    </row>
    <row r="644" spans="1:16" ht="12.75">
      <c r="A644" t="s">
        <v>134</v>
      </c>
      <c r="B644" t="s">
        <v>1454</v>
      </c>
      <c r="C644" t="s">
        <v>1512</v>
      </c>
      <c r="D644" t="s">
        <v>1661</v>
      </c>
      <c r="E644" t="s">
        <v>1664</v>
      </c>
      <c r="F644" t="s">
        <v>1664</v>
      </c>
      <c r="G644" t="s">
        <v>1665</v>
      </c>
      <c r="H644">
        <v>0</v>
      </c>
      <c r="I644">
        <v>104396.24</v>
      </c>
      <c r="J644">
        <v>104396.24</v>
      </c>
      <c r="K644">
        <v>0</v>
      </c>
      <c r="L644">
        <v>2252.5</v>
      </c>
      <c r="M644">
        <v>1487397.45</v>
      </c>
      <c r="N644">
        <v>1489649.95</v>
      </c>
      <c r="O644">
        <v>0</v>
      </c>
      <c r="P644">
        <v>0</v>
      </c>
    </row>
    <row r="645" spans="1:16" ht="12.75">
      <c r="A645" t="s">
        <v>134</v>
      </c>
      <c r="B645" t="s">
        <v>1454</v>
      </c>
      <c r="C645" t="s">
        <v>1512</v>
      </c>
      <c r="D645" t="s">
        <v>1661</v>
      </c>
      <c r="E645" t="s">
        <v>1666</v>
      </c>
      <c r="F645" t="s">
        <v>1666</v>
      </c>
      <c r="G645" t="s">
        <v>1667</v>
      </c>
      <c r="H645">
        <v>0</v>
      </c>
      <c r="I645">
        <v>969864486.76</v>
      </c>
      <c r="J645">
        <v>969864486.76</v>
      </c>
      <c r="K645">
        <v>0</v>
      </c>
      <c r="L645">
        <v>0</v>
      </c>
      <c r="M645">
        <v>4791769410.49</v>
      </c>
      <c r="N645">
        <v>4791769410.49</v>
      </c>
      <c r="O645">
        <v>0</v>
      </c>
      <c r="P645">
        <v>0</v>
      </c>
    </row>
    <row r="646" spans="1:16" ht="12.75">
      <c r="A646" t="s">
        <v>134</v>
      </c>
      <c r="B646" t="s">
        <v>1454</v>
      </c>
      <c r="C646" t="s">
        <v>1512</v>
      </c>
      <c r="D646" t="s">
        <v>1661</v>
      </c>
      <c r="E646" t="s">
        <v>1668</v>
      </c>
      <c r="F646" t="s">
        <v>1668</v>
      </c>
      <c r="G646" t="s">
        <v>1669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</row>
    <row r="647" spans="1:16" ht="12.75">
      <c r="A647" t="s">
        <v>134</v>
      </c>
      <c r="B647" t="s">
        <v>1454</v>
      </c>
      <c r="C647" t="s">
        <v>1512</v>
      </c>
      <c r="D647" t="s">
        <v>1661</v>
      </c>
      <c r="E647" t="s">
        <v>1670</v>
      </c>
      <c r="F647" t="s">
        <v>1670</v>
      </c>
      <c r="G647" t="s">
        <v>1671</v>
      </c>
      <c r="H647">
        <v>0</v>
      </c>
      <c r="I647">
        <v>106060332.75</v>
      </c>
      <c r="J647">
        <v>106060332.75</v>
      </c>
      <c r="K647">
        <v>0</v>
      </c>
      <c r="L647">
        <v>0</v>
      </c>
      <c r="M647">
        <v>1519815316.53</v>
      </c>
      <c r="N647">
        <v>1519815316.53</v>
      </c>
      <c r="O647">
        <v>0</v>
      </c>
      <c r="P647">
        <v>0</v>
      </c>
    </row>
    <row r="648" spans="1:16" ht="12.75">
      <c r="A648" t="s">
        <v>134</v>
      </c>
      <c r="B648" t="s">
        <v>1454</v>
      </c>
      <c r="C648" t="s">
        <v>1512</v>
      </c>
      <c r="D648" t="s">
        <v>1661</v>
      </c>
      <c r="E648" t="s">
        <v>1672</v>
      </c>
      <c r="F648" t="s">
        <v>1672</v>
      </c>
      <c r="G648" t="s">
        <v>1673</v>
      </c>
      <c r="H648">
        <v>0</v>
      </c>
      <c r="I648">
        <v>6540998.1</v>
      </c>
      <c r="J648">
        <v>6540998.1</v>
      </c>
      <c r="K648">
        <v>0</v>
      </c>
      <c r="L648">
        <v>0</v>
      </c>
      <c r="M648">
        <v>245288750.99</v>
      </c>
      <c r="N648">
        <v>245288750.99</v>
      </c>
      <c r="O648">
        <v>0</v>
      </c>
      <c r="P648">
        <v>0</v>
      </c>
    </row>
    <row r="649" spans="1:16" ht="12.75">
      <c r="A649" t="s">
        <v>134</v>
      </c>
      <c r="B649" t="s">
        <v>1454</v>
      </c>
      <c r="C649" t="s">
        <v>1512</v>
      </c>
      <c r="D649" t="s">
        <v>1661</v>
      </c>
      <c r="E649" t="s">
        <v>1674</v>
      </c>
      <c r="F649" t="s">
        <v>1674</v>
      </c>
      <c r="G649" t="s">
        <v>1675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</row>
    <row r="650" spans="1:16" ht="12.75">
      <c r="A650" t="s">
        <v>134</v>
      </c>
      <c r="B650" t="s">
        <v>1454</v>
      </c>
      <c r="C650" t="s">
        <v>1512</v>
      </c>
      <c r="D650" t="s">
        <v>1661</v>
      </c>
      <c r="E650" t="s">
        <v>1676</v>
      </c>
      <c r="F650" t="s">
        <v>1676</v>
      </c>
      <c r="G650" t="s">
        <v>1677</v>
      </c>
      <c r="H650">
        <v>0</v>
      </c>
      <c r="I650">
        <v>363483399.64</v>
      </c>
      <c r="J650">
        <v>363483399.64</v>
      </c>
      <c r="K650">
        <v>0</v>
      </c>
      <c r="L650">
        <v>0</v>
      </c>
      <c r="M650">
        <v>1278655279.67</v>
      </c>
      <c r="N650">
        <v>1278655279.67</v>
      </c>
      <c r="O650">
        <v>0</v>
      </c>
      <c r="P650">
        <v>0</v>
      </c>
    </row>
    <row r="651" spans="1:16" ht="12.75">
      <c r="A651" t="s">
        <v>134</v>
      </c>
      <c r="B651" t="s">
        <v>1454</v>
      </c>
      <c r="C651" t="s">
        <v>1512</v>
      </c>
      <c r="D651" t="s">
        <v>1661</v>
      </c>
      <c r="E651" t="s">
        <v>1678</v>
      </c>
      <c r="F651" t="s">
        <v>1678</v>
      </c>
      <c r="G651" t="s">
        <v>1679</v>
      </c>
      <c r="H651">
        <v>0</v>
      </c>
      <c r="I651">
        <v>2189759.46</v>
      </c>
      <c r="J651">
        <v>2189759.46</v>
      </c>
      <c r="K651">
        <v>0</v>
      </c>
      <c r="L651">
        <v>0</v>
      </c>
      <c r="M651">
        <v>7266870.96</v>
      </c>
      <c r="N651">
        <v>7266870.96</v>
      </c>
      <c r="O651">
        <v>0</v>
      </c>
      <c r="P651">
        <v>0</v>
      </c>
    </row>
    <row r="652" spans="1:16" ht="12.75">
      <c r="A652" t="s">
        <v>134</v>
      </c>
      <c r="B652" t="s">
        <v>1454</v>
      </c>
      <c r="C652" t="s">
        <v>1512</v>
      </c>
      <c r="D652" t="s">
        <v>1680</v>
      </c>
      <c r="E652" t="s">
        <v>1681</v>
      </c>
      <c r="F652" t="s">
        <v>1681</v>
      </c>
      <c r="G652" t="s">
        <v>1682</v>
      </c>
      <c r="H652">
        <v>0</v>
      </c>
      <c r="I652">
        <v>217414.42</v>
      </c>
      <c r="J652">
        <v>128423.4</v>
      </c>
      <c r="K652">
        <v>88991.02</v>
      </c>
      <c r="L652">
        <v>185429.21</v>
      </c>
      <c r="M652">
        <v>893105.22</v>
      </c>
      <c r="N652">
        <v>857671.83</v>
      </c>
      <c r="O652">
        <v>220862.6</v>
      </c>
      <c r="P652">
        <v>0</v>
      </c>
    </row>
    <row r="653" spans="1:16" ht="12.75">
      <c r="A653" t="s">
        <v>134</v>
      </c>
      <c r="B653" t="s">
        <v>1454</v>
      </c>
      <c r="C653" t="s">
        <v>1512</v>
      </c>
      <c r="D653" t="s">
        <v>1683</v>
      </c>
      <c r="E653" t="s">
        <v>1684</v>
      </c>
      <c r="F653" t="s">
        <v>1684</v>
      </c>
      <c r="G653" t="s">
        <v>1685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</row>
    <row r="654" spans="1:16" ht="12.75">
      <c r="A654" t="s">
        <v>140</v>
      </c>
      <c r="B654" t="s">
        <v>1454</v>
      </c>
      <c r="C654" t="s">
        <v>1686</v>
      </c>
      <c r="D654" t="s">
        <v>1687</v>
      </c>
      <c r="E654" t="s">
        <v>1688</v>
      </c>
      <c r="F654" t="s">
        <v>1689</v>
      </c>
      <c r="G654" t="s">
        <v>1690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</row>
    <row r="655" spans="1:16" ht="12.75">
      <c r="A655" t="s">
        <v>140</v>
      </c>
      <c r="B655" t="s">
        <v>1454</v>
      </c>
      <c r="C655" t="s">
        <v>1686</v>
      </c>
      <c r="D655" t="s">
        <v>1687</v>
      </c>
      <c r="E655" t="s">
        <v>1688</v>
      </c>
      <c r="F655" t="s">
        <v>1691</v>
      </c>
      <c r="G655" t="s">
        <v>1692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</row>
    <row r="656" spans="1:16" ht="12.75">
      <c r="A656" t="s">
        <v>140</v>
      </c>
      <c r="B656" t="s">
        <v>1454</v>
      </c>
      <c r="C656" t="s">
        <v>1686</v>
      </c>
      <c r="D656" t="s">
        <v>1687</v>
      </c>
      <c r="E656" t="s">
        <v>1688</v>
      </c>
      <c r="F656" t="s">
        <v>1693</v>
      </c>
      <c r="G656" t="s">
        <v>1694</v>
      </c>
      <c r="H656">
        <v>0</v>
      </c>
      <c r="I656">
        <v>0</v>
      </c>
      <c r="J656">
        <v>0</v>
      </c>
      <c r="K656">
        <v>0</v>
      </c>
      <c r="L656">
        <v>-3616.46</v>
      </c>
      <c r="M656">
        <v>0</v>
      </c>
      <c r="N656">
        <v>0</v>
      </c>
      <c r="O656">
        <v>-3616.46</v>
      </c>
      <c r="P656">
        <v>0</v>
      </c>
    </row>
    <row r="657" spans="1:16" ht="12.75">
      <c r="A657" t="s">
        <v>140</v>
      </c>
      <c r="B657" t="s">
        <v>1454</v>
      </c>
      <c r="C657" t="s">
        <v>1686</v>
      </c>
      <c r="D657" t="s">
        <v>1687</v>
      </c>
      <c r="E657" t="s">
        <v>1688</v>
      </c>
      <c r="F657" t="s">
        <v>1695</v>
      </c>
      <c r="G657" t="s">
        <v>1696</v>
      </c>
      <c r="H657">
        <v>0</v>
      </c>
      <c r="I657">
        <v>30394.97</v>
      </c>
      <c r="J657">
        <v>12359.85</v>
      </c>
      <c r="K657">
        <v>18035.12</v>
      </c>
      <c r="L657">
        <v>-170448.66</v>
      </c>
      <c r="M657">
        <v>12409.58</v>
      </c>
      <c r="N657">
        <v>110055.81</v>
      </c>
      <c r="O657">
        <v>-268094.89</v>
      </c>
      <c r="P657">
        <v>0</v>
      </c>
    </row>
    <row r="658" spans="1:16" ht="12.75">
      <c r="A658" t="s">
        <v>140</v>
      </c>
      <c r="B658" t="s">
        <v>1454</v>
      </c>
      <c r="C658" t="s">
        <v>1686</v>
      </c>
      <c r="D658" t="s">
        <v>1687</v>
      </c>
      <c r="E658" t="s">
        <v>1688</v>
      </c>
      <c r="F658" t="s">
        <v>1697</v>
      </c>
      <c r="G658" t="s">
        <v>1698</v>
      </c>
      <c r="H658">
        <v>0</v>
      </c>
      <c r="I658">
        <v>0</v>
      </c>
      <c r="J658">
        <v>2250</v>
      </c>
      <c r="K658">
        <v>-2250</v>
      </c>
      <c r="L658">
        <v>-9135.19</v>
      </c>
      <c r="M658">
        <v>0</v>
      </c>
      <c r="N658">
        <v>0</v>
      </c>
      <c r="O658">
        <v>-9135.19</v>
      </c>
      <c r="P658">
        <v>0</v>
      </c>
    </row>
    <row r="659" spans="1:16" ht="12.75">
      <c r="A659" t="s">
        <v>140</v>
      </c>
      <c r="B659" t="s">
        <v>1454</v>
      </c>
      <c r="C659" t="s">
        <v>1686</v>
      </c>
      <c r="D659" t="s">
        <v>1687</v>
      </c>
      <c r="E659" t="s">
        <v>1688</v>
      </c>
      <c r="F659" t="s">
        <v>1699</v>
      </c>
      <c r="G659" t="s">
        <v>1700</v>
      </c>
      <c r="H659">
        <v>0</v>
      </c>
      <c r="I659">
        <v>22212.48</v>
      </c>
      <c r="J659">
        <v>0</v>
      </c>
      <c r="K659">
        <v>22212.48</v>
      </c>
      <c r="L659">
        <v>-145252.37</v>
      </c>
      <c r="M659">
        <v>91461.32</v>
      </c>
      <c r="N659">
        <v>50000</v>
      </c>
      <c r="O659">
        <v>-103791.05</v>
      </c>
      <c r="P659">
        <v>0</v>
      </c>
    </row>
    <row r="660" spans="1:16" ht="12.75">
      <c r="A660" t="s">
        <v>140</v>
      </c>
      <c r="B660" t="s">
        <v>1454</v>
      </c>
      <c r="C660" t="s">
        <v>1686</v>
      </c>
      <c r="D660" t="s">
        <v>1687</v>
      </c>
      <c r="E660" t="s">
        <v>1688</v>
      </c>
      <c r="F660" t="s">
        <v>1701</v>
      </c>
      <c r="G660" t="s">
        <v>1702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</row>
    <row r="661" spans="1:16" ht="12.75">
      <c r="A661" t="s">
        <v>140</v>
      </c>
      <c r="B661" t="s">
        <v>1454</v>
      </c>
      <c r="C661" t="s">
        <v>1686</v>
      </c>
      <c r="D661" t="s">
        <v>1687</v>
      </c>
      <c r="E661" t="s">
        <v>1688</v>
      </c>
      <c r="F661" t="s">
        <v>1703</v>
      </c>
      <c r="G661" t="s">
        <v>1704</v>
      </c>
      <c r="H661">
        <v>0</v>
      </c>
      <c r="I661">
        <v>0</v>
      </c>
      <c r="J661">
        <v>0</v>
      </c>
      <c r="K661">
        <v>0</v>
      </c>
      <c r="L661">
        <v>-1280.2</v>
      </c>
      <c r="M661">
        <v>0</v>
      </c>
      <c r="N661">
        <v>0</v>
      </c>
      <c r="O661">
        <v>-1280.2</v>
      </c>
      <c r="P661">
        <v>0</v>
      </c>
    </row>
    <row r="662" spans="1:16" ht="12.75">
      <c r="A662" t="s">
        <v>140</v>
      </c>
      <c r="B662" t="s">
        <v>1454</v>
      </c>
      <c r="C662" t="s">
        <v>1686</v>
      </c>
      <c r="D662" t="s">
        <v>1687</v>
      </c>
      <c r="E662" t="s">
        <v>1688</v>
      </c>
      <c r="F662" t="s">
        <v>1705</v>
      </c>
      <c r="G662" t="s">
        <v>1706</v>
      </c>
      <c r="H662">
        <v>0</v>
      </c>
      <c r="I662">
        <v>0</v>
      </c>
      <c r="J662">
        <v>2780</v>
      </c>
      <c r="K662">
        <v>-2780</v>
      </c>
      <c r="L662">
        <v>-3162.04</v>
      </c>
      <c r="M662">
        <v>0</v>
      </c>
      <c r="N662">
        <v>0</v>
      </c>
      <c r="O662">
        <v>-3162.04</v>
      </c>
      <c r="P662">
        <v>0</v>
      </c>
    </row>
    <row r="663" spans="1:16" ht="12.75">
      <c r="A663" t="s">
        <v>140</v>
      </c>
      <c r="B663" t="s">
        <v>1454</v>
      </c>
      <c r="C663" t="s">
        <v>1686</v>
      </c>
      <c r="D663" t="s">
        <v>1687</v>
      </c>
      <c r="E663" t="s">
        <v>1688</v>
      </c>
      <c r="F663" t="s">
        <v>1707</v>
      </c>
      <c r="G663" t="s">
        <v>1708</v>
      </c>
      <c r="H663">
        <v>0</v>
      </c>
      <c r="I663">
        <v>29417.23</v>
      </c>
      <c r="J663">
        <v>21265.76</v>
      </c>
      <c r="K663">
        <v>8151.47</v>
      </c>
      <c r="L663">
        <v>-66851.09</v>
      </c>
      <c r="M663">
        <v>45698.11</v>
      </c>
      <c r="N663">
        <v>46036.99</v>
      </c>
      <c r="O663">
        <v>-67189.97</v>
      </c>
      <c r="P663">
        <v>0</v>
      </c>
    </row>
    <row r="664" spans="1:16" ht="12.75">
      <c r="A664" t="s">
        <v>140</v>
      </c>
      <c r="B664" t="s">
        <v>1454</v>
      </c>
      <c r="C664" t="s">
        <v>1686</v>
      </c>
      <c r="D664" t="s">
        <v>1687</v>
      </c>
      <c r="E664" t="s">
        <v>1688</v>
      </c>
      <c r="F664" t="s">
        <v>1709</v>
      </c>
      <c r="G664" t="s">
        <v>1710</v>
      </c>
      <c r="H664">
        <v>0</v>
      </c>
      <c r="I664">
        <v>0</v>
      </c>
      <c r="J664">
        <v>0</v>
      </c>
      <c r="K664">
        <v>0</v>
      </c>
      <c r="L664">
        <v>-3032.59</v>
      </c>
      <c r="M664">
        <v>1550</v>
      </c>
      <c r="N664">
        <v>12033.5</v>
      </c>
      <c r="O664">
        <v>-13516.09</v>
      </c>
      <c r="P664">
        <v>0</v>
      </c>
    </row>
    <row r="665" spans="1:16" ht="12.75">
      <c r="A665" t="s">
        <v>140</v>
      </c>
      <c r="B665" t="s">
        <v>1454</v>
      </c>
      <c r="C665" t="s">
        <v>1686</v>
      </c>
      <c r="D665" t="s">
        <v>1687</v>
      </c>
      <c r="E665" t="s">
        <v>1688</v>
      </c>
      <c r="F665" t="s">
        <v>1711</v>
      </c>
      <c r="G665" t="s">
        <v>1712</v>
      </c>
      <c r="H665">
        <v>0</v>
      </c>
      <c r="I665">
        <v>6932.5</v>
      </c>
      <c r="J665">
        <v>0</v>
      </c>
      <c r="K665">
        <v>6932.5</v>
      </c>
      <c r="L665">
        <v>-174108.19</v>
      </c>
      <c r="M665">
        <v>139007.47</v>
      </c>
      <c r="N665">
        <v>119993.31</v>
      </c>
      <c r="O665">
        <v>-155094.03</v>
      </c>
      <c r="P665">
        <v>0</v>
      </c>
    </row>
    <row r="666" spans="1:16" ht="12.75">
      <c r="A666" t="s">
        <v>140</v>
      </c>
      <c r="B666" t="s">
        <v>1454</v>
      </c>
      <c r="C666" t="s">
        <v>1686</v>
      </c>
      <c r="D666" t="s">
        <v>1687</v>
      </c>
      <c r="E666" t="s">
        <v>1688</v>
      </c>
      <c r="F666" t="s">
        <v>1713</v>
      </c>
      <c r="G666" t="s">
        <v>1714</v>
      </c>
      <c r="H666">
        <v>0</v>
      </c>
      <c r="I666">
        <v>1800</v>
      </c>
      <c r="J666">
        <v>0</v>
      </c>
      <c r="K666">
        <v>1800</v>
      </c>
      <c r="L666">
        <v>-15417.7</v>
      </c>
      <c r="M666">
        <v>7815</v>
      </c>
      <c r="N666">
        <v>4150</v>
      </c>
      <c r="O666">
        <v>-11752.7</v>
      </c>
      <c r="P666">
        <v>0</v>
      </c>
    </row>
    <row r="667" spans="1:16" ht="12.75">
      <c r="A667" t="s">
        <v>140</v>
      </c>
      <c r="B667" t="s">
        <v>1454</v>
      </c>
      <c r="C667" t="s">
        <v>1686</v>
      </c>
      <c r="D667" t="s">
        <v>1687</v>
      </c>
      <c r="E667" t="s">
        <v>1688</v>
      </c>
      <c r="F667" t="s">
        <v>1715</v>
      </c>
      <c r="G667" t="s">
        <v>1716</v>
      </c>
      <c r="H667">
        <v>0</v>
      </c>
      <c r="I667">
        <v>6033</v>
      </c>
      <c r="J667">
        <v>5413.55</v>
      </c>
      <c r="K667">
        <v>619.45</v>
      </c>
      <c r="L667">
        <v>-66324.31</v>
      </c>
      <c r="M667">
        <v>3709.5</v>
      </c>
      <c r="N667">
        <v>13069.5</v>
      </c>
      <c r="O667">
        <v>-75684.31</v>
      </c>
      <c r="P667">
        <v>0</v>
      </c>
    </row>
    <row r="668" spans="1:16" ht="12.75">
      <c r="A668" t="s">
        <v>140</v>
      </c>
      <c r="B668" t="s">
        <v>1454</v>
      </c>
      <c r="C668" t="s">
        <v>1686</v>
      </c>
      <c r="D668" t="s">
        <v>1687</v>
      </c>
      <c r="E668" t="s">
        <v>1688</v>
      </c>
      <c r="F668" t="s">
        <v>1717</v>
      </c>
      <c r="G668" t="s">
        <v>1718</v>
      </c>
      <c r="H668">
        <v>0</v>
      </c>
      <c r="I668">
        <v>2160</v>
      </c>
      <c r="J668">
        <v>0</v>
      </c>
      <c r="K668">
        <v>2160</v>
      </c>
      <c r="L668">
        <v>-53006.03</v>
      </c>
      <c r="M668">
        <v>9386.01</v>
      </c>
      <c r="N668">
        <v>17172.5</v>
      </c>
      <c r="O668">
        <v>-60792.52</v>
      </c>
      <c r="P668">
        <v>0</v>
      </c>
    </row>
    <row r="669" spans="1:16" ht="12.75">
      <c r="A669" t="s">
        <v>140</v>
      </c>
      <c r="B669" t="s">
        <v>1454</v>
      </c>
      <c r="C669" t="s">
        <v>1686</v>
      </c>
      <c r="D669" t="s">
        <v>1687</v>
      </c>
      <c r="E669" t="s">
        <v>1688</v>
      </c>
      <c r="F669" t="s">
        <v>1719</v>
      </c>
      <c r="G669" t="s">
        <v>1720</v>
      </c>
      <c r="H669">
        <v>0</v>
      </c>
      <c r="I669">
        <v>3946</v>
      </c>
      <c r="J669">
        <v>6035.08</v>
      </c>
      <c r="K669">
        <v>-2089.08</v>
      </c>
      <c r="L669">
        <v>-29091.7</v>
      </c>
      <c r="M669">
        <v>18674.97</v>
      </c>
      <c r="N669">
        <v>14488.91</v>
      </c>
      <c r="O669">
        <v>-24905.64</v>
      </c>
      <c r="P669">
        <v>0</v>
      </c>
    </row>
    <row r="670" spans="1:16" ht="12.75">
      <c r="A670" t="s">
        <v>140</v>
      </c>
      <c r="B670" t="s">
        <v>1454</v>
      </c>
      <c r="C670" t="s">
        <v>1686</v>
      </c>
      <c r="D670" t="s">
        <v>1687</v>
      </c>
      <c r="E670" t="s">
        <v>1688</v>
      </c>
      <c r="F670" t="s">
        <v>1721</v>
      </c>
      <c r="G670" t="s">
        <v>1722</v>
      </c>
      <c r="H670">
        <v>0</v>
      </c>
      <c r="I670">
        <v>261.2</v>
      </c>
      <c r="J670">
        <v>14584.69</v>
      </c>
      <c r="K670">
        <v>-14323.49</v>
      </c>
      <c r="L670">
        <v>-62146.19</v>
      </c>
      <c r="M670">
        <v>41724.7</v>
      </c>
      <c r="N670">
        <v>25585.87</v>
      </c>
      <c r="O670">
        <v>-46007.36</v>
      </c>
      <c r="P670">
        <v>0</v>
      </c>
    </row>
    <row r="671" spans="1:16" ht="12.75">
      <c r="A671" t="s">
        <v>140</v>
      </c>
      <c r="B671" t="s">
        <v>1454</v>
      </c>
      <c r="C671" t="s">
        <v>1686</v>
      </c>
      <c r="D671" t="s">
        <v>1687</v>
      </c>
      <c r="E671" t="s">
        <v>1688</v>
      </c>
      <c r="F671" t="s">
        <v>1723</v>
      </c>
      <c r="G671" t="s">
        <v>1724</v>
      </c>
      <c r="H671">
        <v>0</v>
      </c>
      <c r="I671">
        <v>7119.37</v>
      </c>
      <c r="J671">
        <v>0</v>
      </c>
      <c r="K671">
        <v>7119.37</v>
      </c>
      <c r="L671">
        <v>-433497.69</v>
      </c>
      <c r="M671">
        <v>82304.65</v>
      </c>
      <c r="N671">
        <v>58986.56</v>
      </c>
      <c r="O671">
        <v>-410179.6</v>
      </c>
      <c r="P671">
        <v>0</v>
      </c>
    </row>
    <row r="672" spans="1:16" ht="12.75">
      <c r="A672" t="s">
        <v>140</v>
      </c>
      <c r="B672" t="s">
        <v>1454</v>
      </c>
      <c r="C672" t="s">
        <v>1686</v>
      </c>
      <c r="D672" t="s">
        <v>1687</v>
      </c>
      <c r="E672" t="s">
        <v>1688</v>
      </c>
      <c r="F672" t="s">
        <v>1725</v>
      </c>
      <c r="G672" t="s">
        <v>1726</v>
      </c>
      <c r="H672">
        <v>0</v>
      </c>
      <c r="I672">
        <v>0</v>
      </c>
      <c r="J672">
        <v>0</v>
      </c>
      <c r="K672">
        <v>0</v>
      </c>
      <c r="L672">
        <v>-39668.07</v>
      </c>
      <c r="M672">
        <v>47568.28</v>
      </c>
      <c r="N672">
        <v>13330.72</v>
      </c>
      <c r="O672">
        <v>-5430.51</v>
      </c>
      <c r="P672">
        <v>0</v>
      </c>
    </row>
    <row r="673" spans="1:16" ht="12.75">
      <c r="A673" t="s">
        <v>140</v>
      </c>
      <c r="B673" t="s">
        <v>1454</v>
      </c>
      <c r="C673" t="s">
        <v>1686</v>
      </c>
      <c r="D673" t="s">
        <v>1687</v>
      </c>
      <c r="E673" t="s">
        <v>1688</v>
      </c>
      <c r="F673" t="s">
        <v>1727</v>
      </c>
      <c r="G673" t="s">
        <v>1728</v>
      </c>
      <c r="H673">
        <v>0</v>
      </c>
      <c r="I673">
        <v>0</v>
      </c>
      <c r="J673">
        <v>0</v>
      </c>
      <c r="K673">
        <v>0</v>
      </c>
      <c r="L673">
        <v>-2000</v>
      </c>
      <c r="M673">
        <v>0</v>
      </c>
      <c r="N673">
        <v>0</v>
      </c>
      <c r="O673">
        <v>-2000</v>
      </c>
      <c r="P673">
        <v>0</v>
      </c>
    </row>
    <row r="674" spans="1:16" ht="12.75">
      <c r="A674" t="s">
        <v>140</v>
      </c>
      <c r="B674" t="s">
        <v>1454</v>
      </c>
      <c r="C674" t="s">
        <v>1686</v>
      </c>
      <c r="D674" t="s">
        <v>1687</v>
      </c>
      <c r="E674" t="s">
        <v>1688</v>
      </c>
      <c r="F674" t="s">
        <v>1729</v>
      </c>
      <c r="G674" t="s">
        <v>1730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</row>
    <row r="675" spans="1:16" ht="12.75">
      <c r="A675" t="s">
        <v>140</v>
      </c>
      <c r="B675" t="s">
        <v>1454</v>
      </c>
      <c r="C675" t="s">
        <v>1686</v>
      </c>
      <c r="D675" t="s">
        <v>1687</v>
      </c>
      <c r="E675" t="s">
        <v>1688</v>
      </c>
      <c r="F675" t="s">
        <v>1731</v>
      </c>
      <c r="G675" t="s">
        <v>1732</v>
      </c>
      <c r="H675">
        <v>0</v>
      </c>
      <c r="I675">
        <v>0</v>
      </c>
      <c r="J675">
        <v>0</v>
      </c>
      <c r="K675">
        <v>0</v>
      </c>
      <c r="L675">
        <v>-14041</v>
      </c>
      <c r="M675">
        <v>9976.25</v>
      </c>
      <c r="N675">
        <v>0</v>
      </c>
      <c r="O675">
        <v>-4064.75</v>
      </c>
      <c r="P675">
        <v>0</v>
      </c>
    </row>
    <row r="676" spans="1:16" ht="12.75">
      <c r="A676" t="s">
        <v>140</v>
      </c>
      <c r="B676" t="s">
        <v>1454</v>
      </c>
      <c r="C676" t="s">
        <v>1686</v>
      </c>
      <c r="D676" t="s">
        <v>1687</v>
      </c>
      <c r="E676" t="s">
        <v>1688</v>
      </c>
      <c r="F676" t="s">
        <v>1733</v>
      </c>
      <c r="G676" t="s">
        <v>1734</v>
      </c>
      <c r="H676">
        <v>0</v>
      </c>
      <c r="I676">
        <v>0</v>
      </c>
      <c r="J676">
        <v>0</v>
      </c>
      <c r="K676">
        <v>0</v>
      </c>
      <c r="L676">
        <v>-1970</v>
      </c>
      <c r="M676">
        <v>1970</v>
      </c>
      <c r="N676">
        <v>0</v>
      </c>
      <c r="O676">
        <v>0</v>
      </c>
      <c r="P676">
        <v>0</v>
      </c>
    </row>
    <row r="677" spans="1:16" ht="12.75">
      <c r="A677" t="s">
        <v>140</v>
      </c>
      <c r="B677" t="s">
        <v>1454</v>
      </c>
      <c r="C677" t="s">
        <v>1686</v>
      </c>
      <c r="D677" t="s">
        <v>1687</v>
      </c>
      <c r="E677" t="s">
        <v>1688</v>
      </c>
      <c r="F677" t="s">
        <v>1735</v>
      </c>
      <c r="G677" t="s">
        <v>1736</v>
      </c>
      <c r="H677">
        <v>0</v>
      </c>
      <c r="I677">
        <v>0</v>
      </c>
      <c r="J677">
        <v>0</v>
      </c>
      <c r="K677">
        <v>0</v>
      </c>
      <c r="L677">
        <v>-601.01</v>
      </c>
      <c r="M677">
        <v>0</v>
      </c>
      <c r="N677">
        <v>0</v>
      </c>
      <c r="O677">
        <v>-601.01</v>
      </c>
      <c r="P677">
        <v>0</v>
      </c>
    </row>
    <row r="678" spans="1:16" ht="12.75">
      <c r="A678" t="s">
        <v>140</v>
      </c>
      <c r="B678" t="s">
        <v>1454</v>
      </c>
      <c r="C678" t="s">
        <v>1686</v>
      </c>
      <c r="D678" t="s">
        <v>1687</v>
      </c>
      <c r="E678" t="s">
        <v>1688</v>
      </c>
      <c r="F678" t="s">
        <v>1737</v>
      </c>
      <c r="G678" t="s">
        <v>1738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</row>
    <row r="679" spans="1:16" ht="12.75">
      <c r="A679" t="s">
        <v>140</v>
      </c>
      <c r="B679" t="s">
        <v>1454</v>
      </c>
      <c r="C679" t="s">
        <v>1686</v>
      </c>
      <c r="D679" t="s">
        <v>1687</v>
      </c>
      <c r="E679" t="s">
        <v>1688</v>
      </c>
      <c r="F679" t="s">
        <v>1739</v>
      </c>
      <c r="G679" t="s">
        <v>1740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</row>
    <row r="680" spans="1:16" ht="12.75">
      <c r="A680" t="s">
        <v>140</v>
      </c>
      <c r="B680" t="s">
        <v>1454</v>
      </c>
      <c r="C680" t="s">
        <v>1686</v>
      </c>
      <c r="D680" t="s">
        <v>1687</v>
      </c>
      <c r="E680" t="s">
        <v>1688</v>
      </c>
      <c r="F680" t="s">
        <v>1741</v>
      </c>
      <c r="G680" t="s">
        <v>1742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</row>
    <row r="681" spans="1:16" ht="12.75">
      <c r="A681" t="s">
        <v>140</v>
      </c>
      <c r="B681" t="s">
        <v>1454</v>
      </c>
      <c r="C681" t="s">
        <v>1686</v>
      </c>
      <c r="D681" t="s">
        <v>1687</v>
      </c>
      <c r="E681" t="s">
        <v>1688</v>
      </c>
      <c r="F681" t="s">
        <v>1743</v>
      </c>
      <c r="G681" t="s">
        <v>1744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</row>
    <row r="682" spans="1:16" ht="12.75">
      <c r="A682" t="s">
        <v>140</v>
      </c>
      <c r="B682" t="s">
        <v>1454</v>
      </c>
      <c r="C682" t="s">
        <v>1686</v>
      </c>
      <c r="D682" t="s">
        <v>1687</v>
      </c>
      <c r="E682" t="s">
        <v>1688</v>
      </c>
      <c r="F682" t="s">
        <v>1745</v>
      </c>
      <c r="G682" t="s">
        <v>1746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</row>
    <row r="683" spans="1:16" ht="12.75">
      <c r="A683" t="s">
        <v>140</v>
      </c>
      <c r="B683" t="s">
        <v>1454</v>
      </c>
      <c r="C683" t="s">
        <v>1686</v>
      </c>
      <c r="D683" t="s">
        <v>1687</v>
      </c>
      <c r="E683" t="s">
        <v>1688</v>
      </c>
      <c r="F683" t="s">
        <v>1747</v>
      </c>
      <c r="G683" t="s">
        <v>1748</v>
      </c>
      <c r="H683">
        <v>0</v>
      </c>
      <c r="I683">
        <v>0</v>
      </c>
      <c r="J683">
        <v>0</v>
      </c>
      <c r="K683">
        <v>0</v>
      </c>
      <c r="L683">
        <v>-4470</v>
      </c>
      <c r="M683">
        <v>1455</v>
      </c>
      <c r="N683">
        <v>0</v>
      </c>
      <c r="O683">
        <v>-3015</v>
      </c>
      <c r="P683">
        <v>0</v>
      </c>
    </row>
    <row r="684" spans="1:16" ht="12.75">
      <c r="A684" t="s">
        <v>140</v>
      </c>
      <c r="B684" t="s">
        <v>1454</v>
      </c>
      <c r="C684" t="s">
        <v>1686</v>
      </c>
      <c r="D684" t="s">
        <v>1687</v>
      </c>
      <c r="E684" t="s">
        <v>1688</v>
      </c>
      <c r="F684" t="s">
        <v>1749</v>
      </c>
      <c r="G684" t="s">
        <v>1750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ht="12.75">
      <c r="A685" t="s">
        <v>140</v>
      </c>
      <c r="B685" t="s">
        <v>1454</v>
      </c>
      <c r="C685" t="s">
        <v>1686</v>
      </c>
      <c r="D685" t="s">
        <v>1687</v>
      </c>
      <c r="E685" t="s">
        <v>1688</v>
      </c>
      <c r="F685" t="s">
        <v>1751</v>
      </c>
      <c r="G685" t="s">
        <v>1752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16" ht="12.75">
      <c r="A686" t="s">
        <v>140</v>
      </c>
      <c r="B686" t="s">
        <v>1454</v>
      </c>
      <c r="C686" t="s">
        <v>1686</v>
      </c>
      <c r="D686" t="s">
        <v>1687</v>
      </c>
      <c r="E686" t="s">
        <v>1688</v>
      </c>
      <c r="F686" t="s">
        <v>1753</v>
      </c>
      <c r="G686" t="s">
        <v>1754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</row>
    <row r="687" spans="1:16" ht="12.75">
      <c r="A687" t="s">
        <v>140</v>
      </c>
      <c r="B687" t="s">
        <v>1454</v>
      </c>
      <c r="C687" t="s">
        <v>1686</v>
      </c>
      <c r="D687" t="s">
        <v>1687</v>
      </c>
      <c r="E687" t="s">
        <v>1688</v>
      </c>
      <c r="F687" t="s">
        <v>1755</v>
      </c>
      <c r="G687" t="s">
        <v>1756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ht="12.75">
      <c r="A688" t="s">
        <v>140</v>
      </c>
      <c r="B688" t="s">
        <v>1454</v>
      </c>
      <c r="C688" t="s">
        <v>1686</v>
      </c>
      <c r="D688" t="s">
        <v>1687</v>
      </c>
      <c r="E688" t="s">
        <v>1688</v>
      </c>
      <c r="F688" t="s">
        <v>1757</v>
      </c>
      <c r="G688" t="s">
        <v>1758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</row>
    <row r="689" spans="1:16" ht="12.75">
      <c r="A689" t="s">
        <v>140</v>
      </c>
      <c r="B689" t="s">
        <v>1454</v>
      </c>
      <c r="C689" t="s">
        <v>1686</v>
      </c>
      <c r="D689" t="s">
        <v>1687</v>
      </c>
      <c r="E689" t="s">
        <v>1688</v>
      </c>
      <c r="F689" t="s">
        <v>1759</v>
      </c>
      <c r="G689" t="s">
        <v>1760</v>
      </c>
      <c r="H689">
        <v>0</v>
      </c>
      <c r="I689">
        <v>0</v>
      </c>
      <c r="J689">
        <v>0</v>
      </c>
      <c r="K689">
        <v>0</v>
      </c>
      <c r="L689">
        <v>-12929.35</v>
      </c>
      <c r="M689">
        <v>0</v>
      </c>
      <c r="N689">
        <v>0</v>
      </c>
      <c r="O689">
        <v>-12929.35</v>
      </c>
      <c r="P689">
        <v>0</v>
      </c>
    </row>
    <row r="690" spans="1:16" ht="12.75">
      <c r="A690" t="s">
        <v>140</v>
      </c>
      <c r="B690" t="s">
        <v>1454</v>
      </c>
      <c r="C690" t="s">
        <v>1686</v>
      </c>
      <c r="D690" t="s">
        <v>1687</v>
      </c>
      <c r="E690" t="s">
        <v>1688</v>
      </c>
      <c r="F690" t="s">
        <v>1761</v>
      </c>
      <c r="G690" t="s">
        <v>1762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</row>
    <row r="691" spans="1:16" ht="12.75">
      <c r="A691" t="s">
        <v>140</v>
      </c>
      <c r="B691" t="s">
        <v>1454</v>
      </c>
      <c r="C691" t="s">
        <v>1686</v>
      </c>
      <c r="D691" t="s">
        <v>1687</v>
      </c>
      <c r="E691" t="s">
        <v>1688</v>
      </c>
      <c r="F691" t="s">
        <v>1763</v>
      </c>
      <c r="G691" t="s">
        <v>1764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</row>
    <row r="692" spans="1:16" ht="12.75">
      <c r="A692" t="s">
        <v>140</v>
      </c>
      <c r="B692" t="s">
        <v>1454</v>
      </c>
      <c r="C692" t="s">
        <v>1686</v>
      </c>
      <c r="D692" t="s">
        <v>1687</v>
      </c>
      <c r="E692" t="s">
        <v>1688</v>
      </c>
      <c r="F692" t="s">
        <v>1765</v>
      </c>
      <c r="G692" t="s">
        <v>1766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ht="12.75">
      <c r="A693" t="s">
        <v>140</v>
      </c>
      <c r="B693" t="s">
        <v>1454</v>
      </c>
      <c r="C693" t="s">
        <v>1686</v>
      </c>
      <c r="D693" t="s">
        <v>1687</v>
      </c>
      <c r="E693" t="s">
        <v>1688</v>
      </c>
      <c r="F693" t="s">
        <v>1767</v>
      </c>
      <c r="G693" t="s">
        <v>1768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</row>
    <row r="694" spans="1:16" ht="12.75">
      <c r="A694" t="s">
        <v>140</v>
      </c>
      <c r="B694" t="s">
        <v>1454</v>
      </c>
      <c r="C694" t="s">
        <v>1686</v>
      </c>
      <c r="D694" t="s">
        <v>1687</v>
      </c>
      <c r="E694" t="s">
        <v>1688</v>
      </c>
      <c r="F694" t="s">
        <v>1769</v>
      </c>
      <c r="G694" t="s">
        <v>1770</v>
      </c>
      <c r="H694">
        <v>0</v>
      </c>
      <c r="I694">
        <v>74724.69</v>
      </c>
      <c r="J694">
        <v>74724.69</v>
      </c>
      <c r="K694">
        <v>0</v>
      </c>
      <c r="L694">
        <v>0</v>
      </c>
      <c r="M694">
        <v>495688.88</v>
      </c>
      <c r="N694">
        <v>495838.88</v>
      </c>
      <c r="O694">
        <v>-150</v>
      </c>
      <c r="P694">
        <v>0</v>
      </c>
    </row>
    <row r="695" spans="1:16" ht="12.75">
      <c r="A695" t="s">
        <v>140</v>
      </c>
      <c r="B695" t="s">
        <v>1454</v>
      </c>
      <c r="C695" t="s">
        <v>1686</v>
      </c>
      <c r="D695" t="s">
        <v>1687</v>
      </c>
      <c r="E695" t="s">
        <v>1771</v>
      </c>
      <c r="F695" t="s">
        <v>1772</v>
      </c>
      <c r="G695" t="s">
        <v>1773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</row>
    <row r="696" spans="1:16" ht="12.75">
      <c r="A696" t="s">
        <v>140</v>
      </c>
      <c r="B696" t="s">
        <v>1454</v>
      </c>
      <c r="C696" t="s">
        <v>1686</v>
      </c>
      <c r="D696" t="s">
        <v>1774</v>
      </c>
      <c r="E696" t="s">
        <v>1775</v>
      </c>
      <c r="F696" t="s">
        <v>1776</v>
      </c>
      <c r="G696" t="s">
        <v>1777</v>
      </c>
      <c r="H696">
        <v>0</v>
      </c>
      <c r="I696">
        <v>0</v>
      </c>
      <c r="J696">
        <v>0</v>
      </c>
      <c r="K696">
        <v>0</v>
      </c>
      <c r="L696">
        <v>-1115.09</v>
      </c>
      <c r="M696">
        <v>0</v>
      </c>
      <c r="N696">
        <v>0</v>
      </c>
      <c r="O696">
        <v>-1115.09</v>
      </c>
      <c r="P696">
        <v>0</v>
      </c>
    </row>
    <row r="697" spans="1:16" ht="12.75">
      <c r="A697" t="s">
        <v>140</v>
      </c>
      <c r="B697" t="s">
        <v>1454</v>
      </c>
      <c r="C697" t="s">
        <v>1686</v>
      </c>
      <c r="D697" t="s">
        <v>1774</v>
      </c>
      <c r="E697" t="s">
        <v>1775</v>
      </c>
      <c r="F697" t="s">
        <v>1778</v>
      </c>
      <c r="G697" t="s">
        <v>1779</v>
      </c>
      <c r="H697">
        <v>0</v>
      </c>
      <c r="I697">
        <v>0</v>
      </c>
      <c r="J697">
        <v>0</v>
      </c>
      <c r="K697">
        <v>0</v>
      </c>
      <c r="L697">
        <v>-9.45</v>
      </c>
      <c r="M697">
        <v>0</v>
      </c>
      <c r="N697">
        <v>0</v>
      </c>
      <c r="O697">
        <v>-9.45</v>
      </c>
      <c r="P697">
        <v>0</v>
      </c>
    </row>
    <row r="698" spans="1:16" ht="12.75">
      <c r="A698" t="s">
        <v>140</v>
      </c>
      <c r="B698" t="s">
        <v>1454</v>
      </c>
      <c r="C698" t="s">
        <v>1686</v>
      </c>
      <c r="D698" t="s">
        <v>1774</v>
      </c>
      <c r="E698" t="s">
        <v>1775</v>
      </c>
      <c r="F698" t="s">
        <v>1780</v>
      </c>
      <c r="G698" t="s">
        <v>1781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</row>
    <row r="699" spans="1:16" ht="12.75">
      <c r="A699" t="s">
        <v>140</v>
      </c>
      <c r="B699" t="s">
        <v>1454</v>
      </c>
      <c r="C699" t="s">
        <v>1686</v>
      </c>
      <c r="D699" t="s">
        <v>1774</v>
      </c>
      <c r="E699" t="s">
        <v>1775</v>
      </c>
      <c r="F699" t="s">
        <v>1782</v>
      </c>
      <c r="G699" t="s">
        <v>1783</v>
      </c>
      <c r="H699">
        <v>0</v>
      </c>
      <c r="I699">
        <v>0</v>
      </c>
      <c r="J699">
        <v>12599.76</v>
      </c>
      <c r="K699">
        <v>-12599.76</v>
      </c>
      <c r="L699">
        <v>-71983.66</v>
      </c>
      <c r="M699">
        <v>3835.77</v>
      </c>
      <c r="N699">
        <v>1000</v>
      </c>
      <c r="O699">
        <v>-69147.89</v>
      </c>
      <c r="P699">
        <v>0</v>
      </c>
    </row>
    <row r="700" spans="1:16" ht="12.75">
      <c r="A700" t="s">
        <v>140</v>
      </c>
      <c r="B700" t="s">
        <v>1454</v>
      </c>
      <c r="C700" t="s">
        <v>1686</v>
      </c>
      <c r="D700" t="s">
        <v>1774</v>
      </c>
      <c r="E700" t="s">
        <v>1775</v>
      </c>
      <c r="F700" t="s">
        <v>1784</v>
      </c>
      <c r="G700" t="s">
        <v>1785</v>
      </c>
      <c r="H700">
        <v>0</v>
      </c>
      <c r="I700">
        <v>1331</v>
      </c>
      <c r="J700">
        <v>0</v>
      </c>
      <c r="K700">
        <v>1331</v>
      </c>
      <c r="L700">
        <v>0</v>
      </c>
      <c r="M700">
        <v>3528.5</v>
      </c>
      <c r="N700">
        <v>4859.5</v>
      </c>
      <c r="O700">
        <v>-1331</v>
      </c>
      <c r="P700">
        <v>0</v>
      </c>
    </row>
    <row r="701" spans="1:16" ht="12.75">
      <c r="A701" t="s">
        <v>140</v>
      </c>
      <c r="B701" t="s">
        <v>1454</v>
      </c>
      <c r="C701" t="s">
        <v>1686</v>
      </c>
      <c r="D701" t="s">
        <v>1774</v>
      </c>
      <c r="E701" t="s">
        <v>1775</v>
      </c>
      <c r="F701" t="s">
        <v>1786</v>
      </c>
      <c r="G701" t="s">
        <v>1787</v>
      </c>
      <c r="H701">
        <v>0</v>
      </c>
      <c r="I701">
        <v>0</v>
      </c>
      <c r="J701">
        <v>0</v>
      </c>
      <c r="K701">
        <v>0</v>
      </c>
      <c r="L701">
        <v>-68750</v>
      </c>
      <c r="M701">
        <v>0</v>
      </c>
      <c r="N701">
        <v>0</v>
      </c>
      <c r="O701">
        <v>-68750</v>
      </c>
      <c r="P701">
        <v>0</v>
      </c>
    </row>
    <row r="702" spans="1:16" ht="12.75">
      <c r="A702" t="s">
        <v>134</v>
      </c>
      <c r="B702" t="s">
        <v>1454</v>
      </c>
      <c r="C702" t="s">
        <v>1686</v>
      </c>
      <c r="D702" t="s">
        <v>1788</v>
      </c>
      <c r="E702" t="s">
        <v>1789</v>
      </c>
      <c r="F702" t="s">
        <v>1789</v>
      </c>
      <c r="G702" t="s">
        <v>1790</v>
      </c>
      <c r="H702">
        <v>0</v>
      </c>
      <c r="I702">
        <v>0</v>
      </c>
      <c r="J702">
        <v>0</v>
      </c>
      <c r="K702">
        <v>0</v>
      </c>
      <c r="L702">
        <v>1742.94</v>
      </c>
      <c r="M702">
        <v>0</v>
      </c>
      <c r="N702">
        <v>1742.94</v>
      </c>
      <c r="O702">
        <v>0</v>
      </c>
      <c r="P702">
        <v>0</v>
      </c>
    </row>
    <row r="703" spans="1:16" ht="12.75">
      <c r="A703" t="s">
        <v>134</v>
      </c>
      <c r="B703" t="s">
        <v>1454</v>
      </c>
      <c r="C703" t="s">
        <v>1686</v>
      </c>
      <c r="D703" t="s">
        <v>1791</v>
      </c>
      <c r="E703" t="s">
        <v>1792</v>
      </c>
      <c r="F703" t="s">
        <v>1792</v>
      </c>
      <c r="G703" t="s">
        <v>1793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</row>
    <row r="704" spans="1:16" ht="12.75">
      <c r="A704" t="s">
        <v>134</v>
      </c>
      <c r="B704" t="s">
        <v>1454</v>
      </c>
      <c r="C704" t="s">
        <v>1794</v>
      </c>
      <c r="D704" t="s">
        <v>1795</v>
      </c>
      <c r="E704" t="s">
        <v>1796</v>
      </c>
      <c r="F704" t="s">
        <v>1796</v>
      </c>
      <c r="G704" t="s">
        <v>1797</v>
      </c>
      <c r="H704">
        <v>0</v>
      </c>
      <c r="I704">
        <v>4795</v>
      </c>
      <c r="J704">
        <v>0</v>
      </c>
      <c r="K704">
        <v>4795</v>
      </c>
      <c r="L704">
        <v>577.81</v>
      </c>
      <c r="M704">
        <v>0</v>
      </c>
      <c r="N704">
        <v>0</v>
      </c>
      <c r="O704">
        <v>577.81</v>
      </c>
      <c r="P704">
        <v>0</v>
      </c>
    </row>
    <row r="705" spans="1:16" ht="12.75">
      <c r="A705" t="s">
        <v>134</v>
      </c>
      <c r="B705" t="s">
        <v>1454</v>
      </c>
      <c r="C705" t="s">
        <v>1794</v>
      </c>
      <c r="D705" t="s">
        <v>1795</v>
      </c>
      <c r="E705" t="s">
        <v>1798</v>
      </c>
      <c r="F705" t="s">
        <v>1798</v>
      </c>
      <c r="G705" t="s">
        <v>1799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</row>
    <row r="706" spans="1:16" ht="12.75">
      <c r="A706" t="s">
        <v>134</v>
      </c>
      <c r="B706" t="s">
        <v>1454</v>
      </c>
      <c r="C706" t="s">
        <v>1794</v>
      </c>
      <c r="D706" t="s">
        <v>1795</v>
      </c>
      <c r="E706" t="s">
        <v>1800</v>
      </c>
      <c r="F706" t="s">
        <v>1800</v>
      </c>
      <c r="G706" t="s">
        <v>1801</v>
      </c>
      <c r="H706">
        <v>0</v>
      </c>
      <c r="I706">
        <v>0</v>
      </c>
      <c r="J706">
        <v>0</v>
      </c>
      <c r="K706">
        <v>0</v>
      </c>
      <c r="L706">
        <v>449.97</v>
      </c>
      <c r="M706">
        <v>0</v>
      </c>
      <c r="N706">
        <v>0</v>
      </c>
      <c r="O706">
        <v>449.97</v>
      </c>
      <c r="P706">
        <v>0</v>
      </c>
    </row>
    <row r="707" spans="1:16" ht="12.75">
      <c r="A707" t="s">
        <v>134</v>
      </c>
      <c r="B707" t="s">
        <v>1454</v>
      </c>
      <c r="C707" t="s">
        <v>1794</v>
      </c>
      <c r="D707" t="s">
        <v>1802</v>
      </c>
      <c r="E707" t="s">
        <v>1803</v>
      </c>
      <c r="F707" t="s">
        <v>1804</v>
      </c>
      <c r="G707" t="s">
        <v>1805</v>
      </c>
      <c r="H707">
        <v>0</v>
      </c>
      <c r="I707">
        <v>1083795818.62</v>
      </c>
      <c r="J707">
        <v>1100123035.69</v>
      </c>
      <c r="K707">
        <v>-16327217.07</v>
      </c>
      <c r="L707">
        <v>10767464.21</v>
      </c>
      <c r="M707">
        <v>5016970408.92</v>
      </c>
      <c r="N707">
        <v>5010311241.06</v>
      </c>
      <c r="O707">
        <v>17426632.07</v>
      </c>
      <c r="P707">
        <v>0</v>
      </c>
    </row>
    <row r="708" spans="1:16" ht="12.75">
      <c r="A708" t="s">
        <v>134</v>
      </c>
      <c r="B708" t="s">
        <v>1454</v>
      </c>
      <c r="C708" t="s">
        <v>1794</v>
      </c>
      <c r="D708" t="s">
        <v>1802</v>
      </c>
      <c r="E708" t="s">
        <v>1803</v>
      </c>
      <c r="F708" t="s">
        <v>1806</v>
      </c>
      <c r="G708" t="s">
        <v>1807</v>
      </c>
      <c r="H708">
        <v>0</v>
      </c>
      <c r="I708">
        <v>193925068.2</v>
      </c>
      <c r="J708">
        <v>198059851.15</v>
      </c>
      <c r="K708">
        <v>-4134782.95</v>
      </c>
      <c r="L708">
        <v>3555976.96</v>
      </c>
      <c r="M708">
        <v>1638189866.9</v>
      </c>
      <c r="N708">
        <v>1637215966.76</v>
      </c>
      <c r="O708">
        <v>4529877.1</v>
      </c>
      <c r="P708">
        <v>0</v>
      </c>
    </row>
    <row r="709" spans="1:16" ht="12.75">
      <c r="A709" t="s">
        <v>134</v>
      </c>
      <c r="B709" t="s">
        <v>1454</v>
      </c>
      <c r="C709" t="s">
        <v>1794</v>
      </c>
      <c r="D709" t="s">
        <v>1802</v>
      </c>
      <c r="E709" t="s">
        <v>1803</v>
      </c>
      <c r="F709" t="s">
        <v>1808</v>
      </c>
      <c r="G709" t="s">
        <v>1809</v>
      </c>
      <c r="H709">
        <v>0</v>
      </c>
      <c r="I709">
        <v>147120084.95</v>
      </c>
      <c r="J709">
        <v>152644325.79</v>
      </c>
      <c r="K709">
        <v>-5524240.84</v>
      </c>
      <c r="L709">
        <v>2485780.88</v>
      </c>
      <c r="M709">
        <v>794988654.79</v>
      </c>
      <c r="N709">
        <v>791872934.87</v>
      </c>
      <c r="O709">
        <v>5601500.8</v>
      </c>
      <c r="P709">
        <v>0</v>
      </c>
    </row>
    <row r="710" spans="1:16" ht="12.75">
      <c r="A710" t="s">
        <v>134</v>
      </c>
      <c r="B710" t="s">
        <v>1454</v>
      </c>
      <c r="C710" t="s">
        <v>1794</v>
      </c>
      <c r="D710" t="s">
        <v>1802</v>
      </c>
      <c r="E710" t="s">
        <v>1803</v>
      </c>
      <c r="F710" t="s">
        <v>1810</v>
      </c>
      <c r="G710" t="s">
        <v>1811</v>
      </c>
      <c r="H710">
        <v>0</v>
      </c>
      <c r="I710">
        <v>0</v>
      </c>
      <c r="J710">
        <v>0.01</v>
      </c>
      <c r="K710">
        <v>-0.01</v>
      </c>
      <c r="L710">
        <v>7901.34</v>
      </c>
      <c r="M710">
        <v>72839.9</v>
      </c>
      <c r="N710">
        <v>80741.23</v>
      </c>
      <c r="O710">
        <v>0.01</v>
      </c>
      <c r="P710">
        <v>0</v>
      </c>
    </row>
    <row r="711" spans="1:16" ht="12.75">
      <c r="A711" t="s">
        <v>134</v>
      </c>
      <c r="B711" t="s">
        <v>1454</v>
      </c>
      <c r="C711" t="s">
        <v>1794</v>
      </c>
      <c r="D711" t="s">
        <v>1802</v>
      </c>
      <c r="E711" t="s">
        <v>1803</v>
      </c>
      <c r="F711" t="s">
        <v>1812</v>
      </c>
      <c r="G711" t="s">
        <v>1813</v>
      </c>
      <c r="H711">
        <v>0</v>
      </c>
      <c r="I711">
        <v>167286375.53</v>
      </c>
      <c r="J711">
        <v>167285155.14</v>
      </c>
      <c r="K711">
        <v>1220.39</v>
      </c>
      <c r="L711">
        <v>9337.23</v>
      </c>
      <c r="M711">
        <v>708095354.32</v>
      </c>
      <c r="N711">
        <v>708097833.25</v>
      </c>
      <c r="O711">
        <v>6858.3</v>
      </c>
      <c r="P711">
        <v>0</v>
      </c>
    </row>
    <row r="712" spans="1:16" ht="12.75">
      <c r="A712" t="s">
        <v>134</v>
      </c>
      <c r="B712" t="s">
        <v>1454</v>
      </c>
      <c r="C712" t="s">
        <v>1794</v>
      </c>
      <c r="D712" t="s">
        <v>1802</v>
      </c>
      <c r="E712" t="s">
        <v>1803</v>
      </c>
      <c r="F712" t="s">
        <v>1814</v>
      </c>
      <c r="G712" t="s">
        <v>1815</v>
      </c>
      <c r="H712">
        <v>0</v>
      </c>
      <c r="I712">
        <v>18869595.86</v>
      </c>
      <c r="J712">
        <v>18869595.86</v>
      </c>
      <c r="K712">
        <v>0</v>
      </c>
      <c r="L712">
        <v>5922.49</v>
      </c>
      <c r="M712">
        <v>93818065.4</v>
      </c>
      <c r="N712">
        <v>93820502.67</v>
      </c>
      <c r="O712">
        <v>3485.22</v>
      </c>
      <c r="P712">
        <v>0</v>
      </c>
    </row>
    <row r="713" spans="1:16" ht="12.75">
      <c r="A713" t="s">
        <v>134</v>
      </c>
      <c r="B713" t="s">
        <v>1454</v>
      </c>
      <c r="C713" t="s">
        <v>1794</v>
      </c>
      <c r="D713" t="s">
        <v>1802</v>
      </c>
      <c r="E713" t="s">
        <v>1803</v>
      </c>
      <c r="F713" t="s">
        <v>1816</v>
      </c>
      <c r="G713" t="s">
        <v>1817</v>
      </c>
      <c r="H713">
        <v>0</v>
      </c>
      <c r="I713">
        <v>50328658.1</v>
      </c>
      <c r="J713">
        <v>50311254.81</v>
      </c>
      <c r="K713">
        <v>17403.29</v>
      </c>
      <c r="L713">
        <v>15468.28</v>
      </c>
      <c r="M713">
        <v>284473912.19</v>
      </c>
      <c r="N713">
        <v>284461288.81</v>
      </c>
      <c r="O713">
        <v>28091.66</v>
      </c>
      <c r="P713">
        <v>0</v>
      </c>
    </row>
    <row r="714" spans="1:16" ht="12.75">
      <c r="A714" t="s">
        <v>134</v>
      </c>
      <c r="B714" t="s">
        <v>1454</v>
      </c>
      <c r="C714" t="s">
        <v>1794</v>
      </c>
      <c r="D714" t="s">
        <v>1802</v>
      </c>
      <c r="E714" t="s">
        <v>1803</v>
      </c>
      <c r="F714" t="s">
        <v>1818</v>
      </c>
      <c r="G714" t="s">
        <v>1819</v>
      </c>
      <c r="H714">
        <v>0</v>
      </c>
      <c r="I714">
        <v>4285.34</v>
      </c>
      <c r="J714">
        <v>4285.34</v>
      </c>
      <c r="K714">
        <v>0</v>
      </c>
      <c r="L714">
        <v>4138.53</v>
      </c>
      <c r="M714">
        <v>104959922.16</v>
      </c>
      <c r="N714">
        <v>104951696.97</v>
      </c>
      <c r="O714">
        <v>12363.72</v>
      </c>
      <c r="P714">
        <v>0</v>
      </c>
    </row>
    <row r="715" spans="1:16" ht="12.75">
      <c r="A715" t="s">
        <v>134</v>
      </c>
      <c r="B715" t="s">
        <v>1454</v>
      </c>
      <c r="C715" t="s">
        <v>1794</v>
      </c>
      <c r="D715" t="s">
        <v>1802</v>
      </c>
      <c r="E715" t="s">
        <v>1803</v>
      </c>
      <c r="F715" t="s">
        <v>1820</v>
      </c>
      <c r="G715" t="s">
        <v>1821</v>
      </c>
      <c r="H715">
        <v>0</v>
      </c>
      <c r="I715">
        <v>897275.26</v>
      </c>
      <c r="J715">
        <v>897699.89</v>
      </c>
      <c r="K715">
        <v>-424.63</v>
      </c>
      <c r="L715">
        <v>3739.83</v>
      </c>
      <c r="M715">
        <v>5089478.97</v>
      </c>
      <c r="N715">
        <v>5088403.74</v>
      </c>
      <c r="O715">
        <v>4815.06</v>
      </c>
      <c r="P715">
        <v>0</v>
      </c>
    </row>
    <row r="716" spans="1:16" ht="12.75">
      <c r="A716" t="s">
        <v>134</v>
      </c>
      <c r="B716" t="s">
        <v>1454</v>
      </c>
      <c r="C716" t="s">
        <v>1794</v>
      </c>
      <c r="D716" t="s">
        <v>1802</v>
      </c>
      <c r="E716" t="s">
        <v>1803</v>
      </c>
      <c r="F716" t="s">
        <v>1822</v>
      </c>
      <c r="G716" t="s">
        <v>1823</v>
      </c>
      <c r="H716">
        <v>0</v>
      </c>
      <c r="I716">
        <v>726138</v>
      </c>
      <c r="J716">
        <v>726101.49</v>
      </c>
      <c r="K716">
        <v>36.51</v>
      </c>
      <c r="L716">
        <v>4791.33</v>
      </c>
      <c r="M716">
        <v>3740272.27</v>
      </c>
      <c r="N716">
        <v>3737804.48</v>
      </c>
      <c r="O716">
        <v>7259.12</v>
      </c>
      <c r="P716">
        <v>0</v>
      </c>
    </row>
    <row r="717" spans="1:16" ht="12.75">
      <c r="A717" t="s">
        <v>134</v>
      </c>
      <c r="B717" t="s">
        <v>1454</v>
      </c>
      <c r="C717" t="s">
        <v>1794</v>
      </c>
      <c r="D717" t="s">
        <v>1802</v>
      </c>
      <c r="E717" t="s">
        <v>1803</v>
      </c>
      <c r="F717" t="s">
        <v>1824</v>
      </c>
      <c r="G717" t="s">
        <v>1825</v>
      </c>
      <c r="H717">
        <v>0</v>
      </c>
      <c r="I717">
        <v>81801180.83</v>
      </c>
      <c r="J717">
        <v>81682880.16</v>
      </c>
      <c r="K717">
        <v>118300.67</v>
      </c>
      <c r="L717">
        <v>32108.89</v>
      </c>
      <c r="M717">
        <v>397199259.61</v>
      </c>
      <c r="N717">
        <v>397226609.45</v>
      </c>
      <c r="O717">
        <v>4759.05</v>
      </c>
      <c r="P717">
        <v>0</v>
      </c>
    </row>
    <row r="718" spans="1:16" ht="12.75">
      <c r="A718" t="s">
        <v>134</v>
      </c>
      <c r="B718" t="s">
        <v>1454</v>
      </c>
      <c r="C718" t="s">
        <v>1794</v>
      </c>
      <c r="D718" t="s">
        <v>1802</v>
      </c>
      <c r="E718" t="s">
        <v>1803</v>
      </c>
      <c r="F718" t="s">
        <v>1826</v>
      </c>
      <c r="G718" t="s">
        <v>1827</v>
      </c>
      <c r="H718">
        <v>0</v>
      </c>
      <c r="I718">
        <v>16815939.57</v>
      </c>
      <c r="J718">
        <v>16815939.57</v>
      </c>
      <c r="K718">
        <v>0</v>
      </c>
      <c r="L718">
        <v>3129.2</v>
      </c>
      <c r="M718">
        <v>92381810.44</v>
      </c>
      <c r="N718">
        <v>92379815.63</v>
      </c>
      <c r="O718">
        <v>5124.01</v>
      </c>
      <c r="P718">
        <v>0</v>
      </c>
    </row>
    <row r="719" spans="1:16" ht="12.75">
      <c r="A719" t="s">
        <v>134</v>
      </c>
      <c r="B719" t="s">
        <v>1454</v>
      </c>
      <c r="C719" t="s">
        <v>1794</v>
      </c>
      <c r="D719" t="s">
        <v>1802</v>
      </c>
      <c r="E719" t="s">
        <v>1803</v>
      </c>
      <c r="F719" t="s">
        <v>1828</v>
      </c>
      <c r="G719" t="s">
        <v>1829</v>
      </c>
      <c r="H719">
        <v>0</v>
      </c>
      <c r="I719">
        <v>91267190.64</v>
      </c>
      <c r="J719">
        <v>94898948.26</v>
      </c>
      <c r="K719">
        <v>-3631757.62</v>
      </c>
      <c r="L719">
        <v>2810676.44</v>
      </c>
      <c r="M719">
        <v>832527296.75</v>
      </c>
      <c r="N719">
        <v>831553618.55</v>
      </c>
      <c r="O719">
        <v>3784354.64</v>
      </c>
      <c r="P719">
        <v>0</v>
      </c>
    </row>
    <row r="720" spans="1:16" ht="12.75">
      <c r="A720" t="s">
        <v>134</v>
      </c>
      <c r="B720" t="s">
        <v>1454</v>
      </c>
      <c r="C720" t="s">
        <v>1794</v>
      </c>
      <c r="D720" t="s">
        <v>1802</v>
      </c>
      <c r="E720" t="s">
        <v>1803</v>
      </c>
      <c r="F720" t="s">
        <v>1830</v>
      </c>
      <c r="G720" t="s">
        <v>1831</v>
      </c>
      <c r="H720">
        <v>0</v>
      </c>
      <c r="I720">
        <v>7605489.22</v>
      </c>
      <c r="J720">
        <v>7603651.72</v>
      </c>
      <c r="K720">
        <v>1837.5</v>
      </c>
      <c r="L720">
        <v>3569.75</v>
      </c>
      <c r="M720">
        <v>33149740.62</v>
      </c>
      <c r="N720">
        <v>33147797.6</v>
      </c>
      <c r="O720">
        <v>5512.77</v>
      </c>
      <c r="P720">
        <v>0</v>
      </c>
    </row>
    <row r="721" spans="1:16" ht="12.75">
      <c r="A721" t="s">
        <v>134</v>
      </c>
      <c r="B721" t="s">
        <v>1454</v>
      </c>
      <c r="C721" t="s">
        <v>1794</v>
      </c>
      <c r="D721" t="s">
        <v>1802</v>
      </c>
      <c r="E721" t="s">
        <v>1803</v>
      </c>
      <c r="F721" t="s">
        <v>1832</v>
      </c>
      <c r="G721" t="s">
        <v>1833</v>
      </c>
      <c r="H721">
        <v>0</v>
      </c>
      <c r="I721">
        <v>1020048.75</v>
      </c>
      <c r="J721">
        <v>1020048.75</v>
      </c>
      <c r="K721">
        <v>0</v>
      </c>
      <c r="L721">
        <v>2264.61</v>
      </c>
      <c r="M721">
        <v>4566399.5</v>
      </c>
      <c r="N721">
        <v>4561180.22</v>
      </c>
      <c r="O721">
        <v>7483.89</v>
      </c>
      <c r="P721">
        <v>0</v>
      </c>
    </row>
    <row r="722" spans="1:16" ht="12.75">
      <c r="A722" t="s">
        <v>134</v>
      </c>
      <c r="B722" t="s">
        <v>1454</v>
      </c>
      <c r="C722" t="s">
        <v>1794</v>
      </c>
      <c r="D722" t="s">
        <v>1802</v>
      </c>
      <c r="E722" t="s">
        <v>1803</v>
      </c>
      <c r="F722" t="s">
        <v>1834</v>
      </c>
      <c r="G722" t="s">
        <v>1835</v>
      </c>
      <c r="H722">
        <v>0</v>
      </c>
      <c r="I722">
        <v>47454347.61</v>
      </c>
      <c r="J722">
        <v>47454265.22</v>
      </c>
      <c r="K722">
        <v>82.39</v>
      </c>
      <c r="L722">
        <v>19613.47</v>
      </c>
      <c r="M722">
        <v>236781960.22</v>
      </c>
      <c r="N722">
        <v>236751187.88</v>
      </c>
      <c r="O722">
        <v>50385.81</v>
      </c>
      <c r="P722">
        <v>0</v>
      </c>
    </row>
    <row r="723" spans="1:16" ht="12.75">
      <c r="A723" t="s">
        <v>134</v>
      </c>
      <c r="B723" t="s">
        <v>1454</v>
      </c>
      <c r="C723" t="s">
        <v>1794</v>
      </c>
      <c r="D723" t="s">
        <v>1836</v>
      </c>
      <c r="E723" t="s">
        <v>1837</v>
      </c>
      <c r="F723" t="s">
        <v>1837</v>
      </c>
      <c r="G723" t="s">
        <v>1838</v>
      </c>
      <c r="H723">
        <v>0</v>
      </c>
      <c r="I723">
        <v>-257314.53</v>
      </c>
      <c r="J723">
        <v>0</v>
      </c>
      <c r="K723">
        <v>-257314.53</v>
      </c>
      <c r="L723">
        <v>550077.73</v>
      </c>
      <c r="M723">
        <v>-7552.26</v>
      </c>
      <c r="N723">
        <v>0</v>
      </c>
      <c r="O723">
        <v>542525.47</v>
      </c>
      <c r="P723">
        <v>0</v>
      </c>
    </row>
    <row r="724" spans="1:16" ht="12.75">
      <c r="A724" t="s">
        <v>134</v>
      </c>
      <c r="B724" t="s">
        <v>1454</v>
      </c>
      <c r="C724" t="s">
        <v>1794</v>
      </c>
      <c r="D724" t="s">
        <v>1836</v>
      </c>
      <c r="E724" t="s">
        <v>1839</v>
      </c>
      <c r="F724" t="s">
        <v>1839</v>
      </c>
      <c r="G724" t="s">
        <v>1840</v>
      </c>
      <c r="H724">
        <v>0</v>
      </c>
      <c r="I724">
        <v>0</v>
      </c>
      <c r="J724">
        <v>0</v>
      </c>
      <c r="K724">
        <v>0</v>
      </c>
      <c r="L724">
        <v>86.91</v>
      </c>
      <c r="M724">
        <v>51831.46</v>
      </c>
      <c r="N724">
        <v>0</v>
      </c>
      <c r="O724">
        <v>51918.37</v>
      </c>
      <c r="P724">
        <v>0</v>
      </c>
    </row>
    <row r="725" spans="1:16" ht="12.75">
      <c r="A725" t="s">
        <v>134</v>
      </c>
      <c r="B725" t="s">
        <v>1454</v>
      </c>
      <c r="C725" t="s">
        <v>1794</v>
      </c>
      <c r="D725" t="s">
        <v>1836</v>
      </c>
      <c r="E725" t="s">
        <v>1841</v>
      </c>
      <c r="F725" t="s">
        <v>1841</v>
      </c>
      <c r="G725" t="s">
        <v>1842</v>
      </c>
      <c r="H725">
        <v>0</v>
      </c>
      <c r="I725">
        <v>59275.93</v>
      </c>
      <c r="J725">
        <v>133004.55</v>
      </c>
      <c r="K725">
        <v>-73728.62</v>
      </c>
      <c r="L725">
        <v>121084.15</v>
      </c>
      <c r="M725">
        <v>463072.21</v>
      </c>
      <c r="N725">
        <v>494023.63</v>
      </c>
      <c r="O725">
        <v>90132.73</v>
      </c>
      <c r="P725">
        <v>0</v>
      </c>
    </row>
    <row r="726" spans="1:16" ht="12.75">
      <c r="A726" t="s">
        <v>134</v>
      </c>
      <c r="B726" t="s">
        <v>1454</v>
      </c>
      <c r="C726" t="s">
        <v>1794</v>
      </c>
      <c r="D726" t="s">
        <v>1843</v>
      </c>
      <c r="E726" t="s">
        <v>1844</v>
      </c>
      <c r="F726" t="s">
        <v>1844</v>
      </c>
      <c r="G726" t="s">
        <v>1845</v>
      </c>
      <c r="H726">
        <v>0</v>
      </c>
      <c r="I726">
        <v>11739.88</v>
      </c>
      <c r="J726">
        <v>0</v>
      </c>
      <c r="K726">
        <v>11739.88</v>
      </c>
      <c r="L726">
        <v>210235.82</v>
      </c>
      <c r="M726">
        <v>58671.83</v>
      </c>
      <c r="N726">
        <v>0</v>
      </c>
      <c r="O726">
        <v>268907.65</v>
      </c>
      <c r="P726">
        <v>0</v>
      </c>
    </row>
    <row r="727" spans="1:16" ht="12.75">
      <c r="A727" t="s">
        <v>134</v>
      </c>
      <c r="B727" t="s">
        <v>1454</v>
      </c>
      <c r="C727" t="s">
        <v>1794</v>
      </c>
      <c r="D727" t="s">
        <v>1843</v>
      </c>
      <c r="E727" t="s">
        <v>1846</v>
      </c>
      <c r="F727" t="s">
        <v>1846</v>
      </c>
      <c r="G727" t="s">
        <v>1847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10858709.56</v>
      </c>
      <c r="N727">
        <v>10858709.56</v>
      </c>
      <c r="O727">
        <v>0</v>
      </c>
      <c r="P727">
        <v>0</v>
      </c>
    </row>
    <row r="728" spans="1:16" ht="12.75">
      <c r="A728" t="s">
        <v>134</v>
      </c>
      <c r="B728" t="s">
        <v>1454</v>
      </c>
      <c r="C728" t="s">
        <v>1848</v>
      </c>
      <c r="D728" t="s">
        <v>1849</v>
      </c>
      <c r="E728" t="s">
        <v>1850</v>
      </c>
      <c r="F728" t="s">
        <v>1850</v>
      </c>
      <c r="G728" t="s">
        <v>1851</v>
      </c>
      <c r="H728">
        <v>0</v>
      </c>
      <c r="I728">
        <v>0</v>
      </c>
      <c r="J728">
        <v>0</v>
      </c>
      <c r="K728">
        <v>0</v>
      </c>
      <c r="L728">
        <v>-84349038.2</v>
      </c>
      <c r="M728">
        <v>14654775.780000001</v>
      </c>
      <c r="N728">
        <v>0</v>
      </c>
      <c r="O728">
        <v>-69694262.42</v>
      </c>
      <c r="P728">
        <v>0</v>
      </c>
    </row>
    <row r="729" spans="1:16" ht="12.75">
      <c r="A729" t="s">
        <v>134</v>
      </c>
      <c r="B729" t="s">
        <v>1852</v>
      </c>
      <c r="C729" t="s">
        <v>1853</v>
      </c>
      <c r="D729" t="s">
        <v>1854</v>
      </c>
      <c r="E729" t="s">
        <v>1855</v>
      </c>
      <c r="F729" t="s">
        <v>1856</v>
      </c>
      <c r="G729" t="s">
        <v>1857</v>
      </c>
      <c r="H729">
        <v>0</v>
      </c>
      <c r="I729">
        <v>200462.22</v>
      </c>
      <c r="J729">
        <v>0</v>
      </c>
      <c r="K729">
        <v>200462.22</v>
      </c>
      <c r="L729">
        <v>0</v>
      </c>
      <c r="M729">
        <v>940741.45</v>
      </c>
      <c r="N729">
        <v>0</v>
      </c>
      <c r="O729">
        <v>940741.45</v>
      </c>
      <c r="P729">
        <v>19</v>
      </c>
    </row>
    <row r="730" spans="1:16" ht="12.75">
      <c r="A730" t="s">
        <v>134</v>
      </c>
      <c r="B730" t="s">
        <v>1852</v>
      </c>
      <c r="C730" t="s">
        <v>1853</v>
      </c>
      <c r="D730" t="s">
        <v>1854</v>
      </c>
      <c r="E730" t="s">
        <v>1855</v>
      </c>
      <c r="F730" t="s">
        <v>1858</v>
      </c>
      <c r="G730" t="s">
        <v>1859</v>
      </c>
      <c r="H730">
        <v>0</v>
      </c>
      <c r="I730">
        <v>89370.62</v>
      </c>
      <c r="J730">
        <v>0</v>
      </c>
      <c r="K730">
        <v>89370.62</v>
      </c>
      <c r="L730">
        <v>0</v>
      </c>
      <c r="M730">
        <v>387108.27</v>
      </c>
      <c r="N730">
        <v>0</v>
      </c>
      <c r="O730">
        <v>387108.27</v>
      </c>
      <c r="P730">
        <v>19</v>
      </c>
    </row>
    <row r="731" spans="1:16" ht="12.75">
      <c r="A731" t="s">
        <v>134</v>
      </c>
      <c r="B731" t="s">
        <v>1852</v>
      </c>
      <c r="C731" t="s">
        <v>1853</v>
      </c>
      <c r="D731" t="s">
        <v>1854</v>
      </c>
      <c r="E731" t="s">
        <v>1855</v>
      </c>
      <c r="F731" t="s">
        <v>1860</v>
      </c>
      <c r="G731" t="s">
        <v>1861</v>
      </c>
      <c r="H731">
        <v>0</v>
      </c>
      <c r="I731">
        <v>23803.19</v>
      </c>
      <c r="J731">
        <v>0</v>
      </c>
      <c r="K731">
        <v>23803.19</v>
      </c>
      <c r="L731">
        <v>0</v>
      </c>
      <c r="M731">
        <v>180662.95</v>
      </c>
      <c r="N731">
        <v>0</v>
      </c>
      <c r="O731">
        <v>180662.95</v>
      </c>
      <c r="P731">
        <v>19</v>
      </c>
    </row>
    <row r="732" spans="1:16" ht="12.75">
      <c r="A732" t="s">
        <v>134</v>
      </c>
      <c r="B732" t="s">
        <v>1852</v>
      </c>
      <c r="C732" t="s">
        <v>1853</v>
      </c>
      <c r="D732" t="s">
        <v>1854</v>
      </c>
      <c r="E732" t="s">
        <v>1855</v>
      </c>
      <c r="F732" t="s">
        <v>1862</v>
      </c>
      <c r="G732" t="s">
        <v>1863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19</v>
      </c>
    </row>
    <row r="733" spans="1:16" ht="12.75">
      <c r="A733" t="s">
        <v>134</v>
      </c>
      <c r="B733" t="s">
        <v>1852</v>
      </c>
      <c r="C733" t="s">
        <v>1864</v>
      </c>
      <c r="D733" t="s">
        <v>1865</v>
      </c>
      <c r="E733" t="s">
        <v>1866</v>
      </c>
      <c r="F733" t="s">
        <v>1866</v>
      </c>
      <c r="G733" t="s">
        <v>1867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21</v>
      </c>
    </row>
    <row r="734" spans="1:16" ht="12.75">
      <c r="A734" t="s">
        <v>134</v>
      </c>
      <c r="B734" t="s">
        <v>1852</v>
      </c>
      <c r="C734" t="s">
        <v>1864</v>
      </c>
      <c r="D734" t="s">
        <v>1868</v>
      </c>
      <c r="E734" t="s">
        <v>1869</v>
      </c>
      <c r="F734" t="s">
        <v>1869</v>
      </c>
      <c r="G734" t="s">
        <v>1870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21</v>
      </c>
    </row>
    <row r="735" spans="1:16" ht="12.75">
      <c r="A735" t="s">
        <v>134</v>
      </c>
      <c r="B735" t="s">
        <v>1852</v>
      </c>
      <c r="C735" t="s">
        <v>1864</v>
      </c>
      <c r="D735" t="s">
        <v>1868</v>
      </c>
      <c r="E735" t="s">
        <v>1871</v>
      </c>
      <c r="F735" t="s">
        <v>1871</v>
      </c>
      <c r="G735" t="s">
        <v>1872</v>
      </c>
      <c r="H735">
        <v>0</v>
      </c>
      <c r="I735">
        <v>138403.41</v>
      </c>
      <c r="J735">
        <v>0</v>
      </c>
      <c r="K735">
        <v>138403.41</v>
      </c>
      <c r="L735">
        <v>0</v>
      </c>
      <c r="M735">
        <v>575742.08</v>
      </c>
      <c r="N735">
        <v>0</v>
      </c>
      <c r="O735">
        <v>575742.08</v>
      </c>
      <c r="P735">
        <v>21</v>
      </c>
    </row>
    <row r="736" spans="1:16" ht="12.75">
      <c r="A736" t="s">
        <v>134</v>
      </c>
      <c r="B736" t="s">
        <v>1852</v>
      </c>
      <c r="C736" t="s">
        <v>1864</v>
      </c>
      <c r="D736" t="s">
        <v>1868</v>
      </c>
      <c r="E736" t="s">
        <v>1873</v>
      </c>
      <c r="F736" t="s">
        <v>1873</v>
      </c>
      <c r="G736" t="s">
        <v>1874</v>
      </c>
      <c r="H736">
        <v>0</v>
      </c>
      <c r="I736">
        <v>21447.18</v>
      </c>
      <c r="J736">
        <v>0</v>
      </c>
      <c r="K736">
        <v>21447.18</v>
      </c>
      <c r="L736">
        <v>0</v>
      </c>
      <c r="M736">
        <v>122091.21</v>
      </c>
      <c r="N736">
        <v>0</v>
      </c>
      <c r="O736">
        <v>122091.21</v>
      </c>
      <c r="P736">
        <v>21</v>
      </c>
    </row>
    <row r="737" spans="1:16" ht="12.75">
      <c r="A737" t="s">
        <v>134</v>
      </c>
      <c r="B737" t="s">
        <v>1852</v>
      </c>
      <c r="C737" t="s">
        <v>1864</v>
      </c>
      <c r="D737" t="s">
        <v>1868</v>
      </c>
      <c r="E737" t="s">
        <v>1875</v>
      </c>
      <c r="F737" t="s">
        <v>1876</v>
      </c>
      <c r="G737" t="s">
        <v>1877</v>
      </c>
      <c r="H737">
        <v>0</v>
      </c>
      <c r="I737">
        <v>6971.22</v>
      </c>
      <c r="J737">
        <v>0</v>
      </c>
      <c r="K737">
        <v>6971.22</v>
      </c>
      <c r="L737">
        <v>0</v>
      </c>
      <c r="M737">
        <v>71944.89</v>
      </c>
      <c r="N737">
        <v>0</v>
      </c>
      <c r="O737">
        <v>71944.89</v>
      </c>
      <c r="P737">
        <v>21</v>
      </c>
    </row>
    <row r="738" spans="1:16" ht="12.75">
      <c r="A738" t="s">
        <v>134</v>
      </c>
      <c r="B738" t="s">
        <v>1852</v>
      </c>
      <c r="C738" t="s">
        <v>1864</v>
      </c>
      <c r="D738" t="s">
        <v>1868</v>
      </c>
      <c r="E738" t="s">
        <v>1875</v>
      </c>
      <c r="F738" t="s">
        <v>1878</v>
      </c>
      <c r="G738" t="s">
        <v>1879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21</v>
      </c>
    </row>
    <row r="739" spans="1:16" ht="12.75">
      <c r="A739" t="s">
        <v>134</v>
      </c>
      <c r="B739" t="s">
        <v>1852</v>
      </c>
      <c r="C739" t="s">
        <v>1864</v>
      </c>
      <c r="D739" t="s">
        <v>1868</v>
      </c>
      <c r="E739" t="s">
        <v>1880</v>
      </c>
      <c r="F739" t="s">
        <v>1881</v>
      </c>
      <c r="G739" t="s">
        <v>1882</v>
      </c>
      <c r="H739">
        <v>0</v>
      </c>
      <c r="I739">
        <v>35702.19</v>
      </c>
      <c r="J739">
        <v>0</v>
      </c>
      <c r="K739">
        <v>35702.19</v>
      </c>
      <c r="L739">
        <v>0</v>
      </c>
      <c r="M739">
        <v>158304.38</v>
      </c>
      <c r="N739">
        <v>0</v>
      </c>
      <c r="O739">
        <v>158304.38</v>
      </c>
      <c r="P739">
        <v>21</v>
      </c>
    </row>
    <row r="740" spans="1:16" ht="12.75">
      <c r="A740" t="s">
        <v>134</v>
      </c>
      <c r="B740" t="s">
        <v>1852</v>
      </c>
      <c r="C740" t="s">
        <v>1864</v>
      </c>
      <c r="D740" t="s">
        <v>1868</v>
      </c>
      <c r="E740" t="s">
        <v>1880</v>
      </c>
      <c r="F740" t="s">
        <v>1883</v>
      </c>
      <c r="G740" t="s">
        <v>1884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21</v>
      </c>
    </row>
    <row r="741" spans="1:16" ht="12.75">
      <c r="A741" t="s">
        <v>134</v>
      </c>
      <c r="B741" t="s">
        <v>1852</v>
      </c>
      <c r="C741" t="s">
        <v>1864</v>
      </c>
      <c r="D741" t="s">
        <v>1868</v>
      </c>
      <c r="E741" t="s">
        <v>1885</v>
      </c>
      <c r="F741" t="s">
        <v>1886</v>
      </c>
      <c r="G741" t="s">
        <v>1887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21</v>
      </c>
    </row>
    <row r="742" spans="1:16" ht="12.75">
      <c r="A742" t="s">
        <v>134</v>
      </c>
      <c r="B742" t="s">
        <v>1852</v>
      </c>
      <c r="C742" t="s">
        <v>1864</v>
      </c>
      <c r="D742" t="s">
        <v>1868</v>
      </c>
      <c r="E742" t="s">
        <v>1885</v>
      </c>
      <c r="F742" t="s">
        <v>1888</v>
      </c>
      <c r="G742" t="s">
        <v>1889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21</v>
      </c>
    </row>
    <row r="743" spans="1:16" ht="12.75">
      <c r="A743" t="s">
        <v>134</v>
      </c>
      <c r="B743" t="s">
        <v>1852</v>
      </c>
      <c r="C743" t="s">
        <v>1864</v>
      </c>
      <c r="D743" t="s">
        <v>1868</v>
      </c>
      <c r="E743" t="s">
        <v>1890</v>
      </c>
      <c r="F743" t="s">
        <v>1890</v>
      </c>
      <c r="G743" t="s">
        <v>1891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21</v>
      </c>
    </row>
    <row r="744" spans="1:16" ht="12.75">
      <c r="A744" t="s">
        <v>134</v>
      </c>
      <c r="B744" t="s">
        <v>1852</v>
      </c>
      <c r="C744" t="s">
        <v>1864</v>
      </c>
      <c r="D744" t="s">
        <v>1868</v>
      </c>
      <c r="E744" t="s">
        <v>1892</v>
      </c>
      <c r="F744" t="s">
        <v>1892</v>
      </c>
      <c r="G744" t="s">
        <v>1893</v>
      </c>
      <c r="H744">
        <v>0</v>
      </c>
      <c r="I744">
        <v>208993.35</v>
      </c>
      <c r="J744">
        <v>0</v>
      </c>
      <c r="K744">
        <v>208993.35</v>
      </c>
      <c r="L744">
        <v>0</v>
      </c>
      <c r="M744">
        <v>1811112.71</v>
      </c>
      <c r="N744">
        <v>0</v>
      </c>
      <c r="O744">
        <v>1811112.71</v>
      </c>
      <c r="P744">
        <v>21</v>
      </c>
    </row>
    <row r="745" spans="1:16" ht="12.75">
      <c r="A745" t="s">
        <v>134</v>
      </c>
      <c r="B745" t="s">
        <v>1852</v>
      </c>
      <c r="C745" t="s">
        <v>1864</v>
      </c>
      <c r="D745" t="s">
        <v>1894</v>
      </c>
      <c r="E745" t="s">
        <v>1895</v>
      </c>
      <c r="F745" t="s">
        <v>1896</v>
      </c>
      <c r="G745" t="s">
        <v>1897</v>
      </c>
      <c r="H745">
        <v>0</v>
      </c>
      <c r="I745">
        <v>6929.22</v>
      </c>
      <c r="J745">
        <v>0</v>
      </c>
      <c r="K745">
        <v>6929.22</v>
      </c>
      <c r="L745">
        <v>0</v>
      </c>
      <c r="M745">
        <v>161281.9</v>
      </c>
      <c r="N745">
        <v>0</v>
      </c>
      <c r="O745">
        <v>161281.9</v>
      </c>
      <c r="P745">
        <v>21</v>
      </c>
    </row>
    <row r="746" spans="1:16" ht="12.75">
      <c r="A746" t="s">
        <v>134</v>
      </c>
      <c r="B746" t="s">
        <v>1852</v>
      </c>
      <c r="C746" t="s">
        <v>1864</v>
      </c>
      <c r="D746" t="s">
        <v>1894</v>
      </c>
      <c r="E746" t="s">
        <v>1895</v>
      </c>
      <c r="F746" t="s">
        <v>1898</v>
      </c>
      <c r="G746" t="s">
        <v>1899</v>
      </c>
      <c r="H746">
        <v>0</v>
      </c>
      <c r="I746">
        <v>278864.06</v>
      </c>
      <c r="J746">
        <v>0</v>
      </c>
      <c r="K746">
        <v>278864.06</v>
      </c>
      <c r="L746">
        <v>0</v>
      </c>
      <c r="M746">
        <v>2372942.93</v>
      </c>
      <c r="N746">
        <v>0</v>
      </c>
      <c r="O746">
        <v>2372942.93</v>
      </c>
      <c r="P746">
        <v>21</v>
      </c>
    </row>
    <row r="747" spans="1:16" ht="12.75">
      <c r="A747" t="s">
        <v>134</v>
      </c>
      <c r="B747" t="s">
        <v>1852</v>
      </c>
      <c r="C747" t="s">
        <v>1864</v>
      </c>
      <c r="D747" t="s">
        <v>1894</v>
      </c>
      <c r="E747" t="s">
        <v>1895</v>
      </c>
      <c r="F747" t="s">
        <v>1900</v>
      </c>
      <c r="G747" t="s">
        <v>1901</v>
      </c>
      <c r="H747">
        <v>0</v>
      </c>
      <c r="I747">
        <v>283383.16</v>
      </c>
      <c r="J747">
        <v>0</v>
      </c>
      <c r="K747">
        <v>283383.16</v>
      </c>
      <c r="L747">
        <v>0</v>
      </c>
      <c r="M747">
        <v>1991167.62</v>
      </c>
      <c r="N747">
        <v>0</v>
      </c>
      <c r="O747">
        <v>1991167.62</v>
      </c>
      <c r="P747">
        <v>21</v>
      </c>
    </row>
    <row r="748" spans="1:16" ht="12.75">
      <c r="A748" t="s">
        <v>134</v>
      </c>
      <c r="B748" t="s">
        <v>1852</v>
      </c>
      <c r="C748" t="s">
        <v>1864</v>
      </c>
      <c r="D748" t="s">
        <v>1894</v>
      </c>
      <c r="E748" t="s">
        <v>1895</v>
      </c>
      <c r="F748" t="s">
        <v>1902</v>
      </c>
      <c r="G748" t="s">
        <v>1903</v>
      </c>
      <c r="H748">
        <v>0</v>
      </c>
      <c r="I748">
        <v>103638.45</v>
      </c>
      <c r="J748">
        <v>0</v>
      </c>
      <c r="K748">
        <v>103638.45</v>
      </c>
      <c r="L748">
        <v>0</v>
      </c>
      <c r="M748">
        <v>517951.57</v>
      </c>
      <c r="N748">
        <v>0</v>
      </c>
      <c r="O748">
        <v>517951.57</v>
      </c>
      <c r="P748">
        <v>21</v>
      </c>
    </row>
    <row r="749" spans="1:16" ht="12.75">
      <c r="A749" t="s">
        <v>134</v>
      </c>
      <c r="B749" t="s">
        <v>1852</v>
      </c>
      <c r="C749" t="s">
        <v>1864</v>
      </c>
      <c r="D749" t="s">
        <v>1894</v>
      </c>
      <c r="E749" t="s">
        <v>1895</v>
      </c>
      <c r="F749" t="s">
        <v>1904</v>
      </c>
      <c r="G749" t="s">
        <v>1905</v>
      </c>
      <c r="H749">
        <v>0</v>
      </c>
      <c r="I749">
        <v>56588.4</v>
      </c>
      <c r="J749">
        <v>0</v>
      </c>
      <c r="K749">
        <v>56588.4</v>
      </c>
      <c r="L749">
        <v>0</v>
      </c>
      <c r="M749">
        <v>311045.54</v>
      </c>
      <c r="N749">
        <v>0</v>
      </c>
      <c r="O749">
        <v>311045.54</v>
      </c>
      <c r="P749">
        <v>21</v>
      </c>
    </row>
    <row r="750" spans="1:16" ht="12.75">
      <c r="A750" t="s">
        <v>134</v>
      </c>
      <c r="B750" t="s">
        <v>1852</v>
      </c>
      <c r="C750" t="s">
        <v>1864</v>
      </c>
      <c r="D750" t="s">
        <v>1894</v>
      </c>
      <c r="E750" t="s">
        <v>1895</v>
      </c>
      <c r="F750" t="s">
        <v>1906</v>
      </c>
      <c r="G750" t="s">
        <v>1907</v>
      </c>
      <c r="H750">
        <v>0</v>
      </c>
      <c r="I750">
        <v>1088.29</v>
      </c>
      <c r="J750">
        <v>0</v>
      </c>
      <c r="K750">
        <v>1088.29</v>
      </c>
      <c r="L750">
        <v>0</v>
      </c>
      <c r="M750">
        <v>143528.34</v>
      </c>
      <c r="N750">
        <v>0</v>
      </c>
      <c r="O750">
        <v>143528.34</v>
      </c>
      <c r="P750">
        <v>21</v>
      </c>
    </row>
    <row r="751" spans="1:16" ht="12.75">
      <c r="A751" t="s">
        <v>134</v>
      </c>
      <c r="B751" t="s">
        <v>1852</v>
      </c>
      <c r="C751" t="s">
        <v>1864</v>
      </c>
      <c r="D751" t="s">
        <v>1894</v>
      </c>
      <c r="E751" t="s">
        <v>1895</v>
      </c>
      <c r="F751" t="s">
        <v>1908</v>
      </c>
      <c r="G751" t="s">
        <v>1909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21</v>
      </c>
    </row>
    <row r="752" spans="1:16" ht="12.75">
      <c r="A752" t="s">
        <v>134</v>
      </c>
      <c r="B752" t="s">
        <v>1852</v>
      </c>
      <c r="C752" t="s">
        <v>1864</v>
      </c>
      <c r="D752" t="s">
        <v>1894</v>
      </c>
      <c r="E752" t="s">
        <v>1895</v>
      </c>
      <c r="F752" t="s">
        <v>1910</v>
      </c>
      <c r="G752" t="s">
        <v>1911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21</v>
      </c>
    </row>
    <row r="753" spans="1:16" ht="12.75">
      <c r="A753" t="s">
        <v>134</v>
      </c>
      <c r="B753" t="s">
        <v>1852</v>
      </c>
      <c r="C753" t="s">
        <v>1864</v>
      </c>
      <c r="D753" t="s">
        <v>1894</v>
      </c>
      <c r="E753" t="s">
        <v>1895</v>
      </c>
      <c r="F753" t="s">
        <v>1912</v>
      </c>
      <c r="G753" t="s">
        <v>1913</v>
      </c>
      <c r="H753">
        <v>0</v>
      </c>
      <c r="I753">
        <v>1455295.65</v>
      </c>
      <c r="J753">
        <v>0</v>
      </c>
      <c r="K753">
        <v>1455295.65</v>
      </c>
      <c r="L753">
        <v>0</v>
      </c>
      <c r="M753">
        <v>77713.55</v>
      </c>
      <c r="N753">
        <v>0</v>
      </c>
      <c r="O753">
        <v>77713.55</v>
      </c>
      <c r="P753">
        <v>21</v>
      </c>
    </row>
    <row r="754" spans="1:16" ht="12.75">
      <c r="A754" t="s">
        <v>134</v>
      </c>
      <c r="B754" t="s">
        <v>1852</v>
      </c>
      <c r="C754" t="s">
        <v>1864</v>
      </c>
      <c r="D754" t="s">
        <v>1894</v>
      </c>
      <c r="E754" t="s">
        <v>1914</v>
      </c>
      <c r="F754" t="s">
        <v>1914</v>
      </c>
      <c r="G754" t="s">
        <v>1915</v>
      </c>
      <c r="H754">
        <v>0</v>
      </c>
      <c r="I754">
        <v>5088754.59</v>
      </c>
      <c r="J754">
        <v>0</v>
      </c>
      <c r="K754">
        <v>5088754.59</v>
      </c>
      <c r="L754">
        <v>0</v>
      </c>
      <c r="M754">
        <v>49181673.54</v>
      </c>
      <c r="N754">
        <v>0</v>
      </c>
      <c r="O754">
        <v>49181673.54</v>
      </c>
      <c r="P754">
        <v>21</v>
      </c>
    </row>
    <row r="755" spans="1:16" ht="12.75">
      <c r="A755" t="s">
        <v>134</v>
      </c>
      <c r="B755" t="s">
        <v>1852</v>
      </c>
      <c r="C755" t="s">
        <v>1864</v>
      </c>
      <c r="D755" t="s">
        <v>1894</v>
      </c>
      <c r="E755" t="s">
        <v>1916</v>
      </c>
      <c r="F755" t="s">
        <v>1917</v>
      </c>
      <c r="G755" t="s">
        <v>1918</v>
      </c>
      <c r="H755">
        <v>0</v>
      </c>
      <c r="I755">
        <v>73861.92</v>
      </c>
      <c r="J755">
        <v>0</v>
      </c>
      <c r="K755">
        <v>73861.92</v>
      </c>
      <c r="L755">
        <v>0</v>
      </c>
      <c r="M755">
        <v>1235880.76</v>
      </c>
      <c r="N755">
        <v>0</v>
      </c>
      <c r="O755">
        <v>1235880.76</v>
      </c>
      <c r="P755">
        <v>21</v>
      </c>
    </row>
    <row r="756" spans="1:16" ht="12.75">
      <c r="A756" t="s">
        <v>134</v>
      </c>
      <c r="B756" t="s">
        <v>1852</v>
      </c>
      <c r="C756" t="s">
        <v>1864</v>
      </c>
      <c r="D756" t="s">
        <v>1894</v>
      </c>
      <c r="E756" t="s">
        <v>1916</v>
      </c>
      <c r="F756" t="s">
        <v>1919</v>
      </c>
      <c r="G756" t="s">
        <v>1920</v>
      </c>
      <c r="H756">
        <v>0</v>
      </c>
      <c r="I756">
        <v>632617.45</v>
      </c>
      <c r="J756">
        <v>0</v>
      </c>
      <c r="K756">
        <v>632617.45</v>
      </c>
      <c r="L756">
        <v>0</v>
      </c>
      <c r="M756">
        <v>4956371.74</v>
      </c>
      <c r="N756">
        <v>0</v>
      </c>
      <c r="O756">
        <v>4956371.74</v>
      </c>
      <c r="P756">
        <v>21</v>
      </c>
    </row>
    <row r="757" spans="1:16" ht="12.75">
      <c r="A757" t="s">
        <v>134</v>
      </c>
      <c r="B757" t="s">
        <v>1852</v>
      </c>
      <c r="C757" t="s">
        <v>1864</v>
      </c>
      <c r="D757" t="s">
        <v>1894</v>
      </c>
      <c r="E757" t="s">
        <v>1916</v>
      </c>
      <c r="F757" t="s">
        <v>1921</v>
      </c>
      <c r="G757" t="s">
        <v>1922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21</v>
      </c>
    </row>
    <row r="758" spans="1:16" ht="12.75">
      <c r="A758" t="s">
        <v>134</v>
      </c>
      <c r="B758" t="s">
        <v>1852</v>
      </c>
      <c r="C758" t="s">
        <v>1864</v>
      </c>
      <c r="D758" t="s">
        <v>1894</v>
      </c>
      <c r="E758" t="s">
        <v>1916</v>
      </c>
      <c r="F758" t="s">
        <v>1923</v>
      </c>
      <c r="G758" t="s">
        <v>1924</v>
      </c>
      <c r="H758">
        <v>0</v>
      </c>
      <c r="I758">
        <v>191845.44</v>
      </c>
      <c r="J758">
        <v>0</v>
      </c>
      <c r="K758">
        <v>191845.44</v>
      </c>
      <c r="L758">
        <v>0</v>
      </c>
      <c r="M758">
        <v>1805182.02</v>
      </c>
      <c r="N758">
        <v>0</v>
      </c>
      <c r="O758">
        <v>1805182.02</v>
      </c>
      <c r="P758">
        <v>21</v>
      </c>
    </row>
    <row r="759" spans="1:16" ht="12.75">
      <c r="A759" t="s">
        <v>134</v>
      </c>
      <c r="B759" t="s">
        <v>1852</v>
      </c>
      <c r="C759" t="s">
        <v>1864</v>
      </c>
      <c r="D759" t="s">
        <v>1894</v>
      </c>
      <c r="E759" t="s">
        <v>1916</v>
      </c>
      <c r="F759" t="s">
        <v>1925</v>
      </c>
      <c r="G759" t="s">
        <v>1926</v>
      </c>
      <c r="H759">
        <v>0</v>
      </c>
      <c r="I759">
        <v>844.82</v>
      </c>
      <c r="J759">
        <v>0</v>
      </c>
      <c r="K759">
        <v>844.82</v>
      </c>
      <c r="L759">
        <v>0</v>
      </c>
      <c r="M759">
        <v>272341.05</v>
      </c>
      <c r="N759">
        <v>0</v>
      </c>
      <c r="O759">
        <v>272341.05</v>
      </c>
      <c r="P759">
        <v>21</v>
      </c>
    </row>
    <row r="760" spans="1:16" ht="12.75">
      <c r="A760" t="s">
        <v>134</v>
      </c>
      <c r="B760" t="s">
        <v>1852</v>
      </c>
      <c r="C760" t="s">
        <v>1864</v>
      </c>
      <c r="D760" t="s">
        <v>1894</v>
      </c>
      <c r="E760" t="s">
        <v>1916</v>
      </c>
      <c r="F760" t="s">
        <v>1927</v>
      </c>
      <c r="G760" t="s">
        <v>1928</v>
      </c>
      <c r="H760">
        <v>0</v>
      </c>
      <c r="I760">
        <v>10333915.03</v>
      </c>
      <c r="J760">
        <v>0</v>
      </c>
      <c r="K760">
        <v>10333915.03</v>
      </c>
      <c r="L760">
        <v>0</v>
      </c>
      <c r="M760">
        <v>62606260.69</v>
      </c>
      <c r="N760">
        <v>0</v>
      </c>
      <c r="O760">
        <v>62606260.69</v>
      </c>
      <c r="P760">
        <v>21</v>
      </c>
    </row>
    <row r="761" spans="1:16" ht="12.75">
      <c r="A761" t="s">
        <v>134</v>
      </c>
      <c r="B761" t="s">
        <v>1852</v>
      </c>
      <c r="C761" t="s">
        <v>1864</v>
      </c>
      <c r="D761" t="s">
        <v>1894</v>
      </c>
      <c r="E761" t="s">
        <v>1916</v>
      </c>
      <c r="F761" t="s">
        <v>1929</v>
      </c>
      <c r="G761" t="s">
        <v>1930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21</v>
      </c>
    </row>
    <row r="762" spans="1:16" ht="12.75">
      <c r="A762" t="s">
        <v>134</v>
      </c>
      <c r="B762" t="s">
        <v>1852</v>
      </c>
      <c r="C762" t="s">
        <v>1864</v>
      </c>
      <c r="D762" t="s">
        <v>1894</v>
      </c>
      <c r="E762" t="s">
        <v>1916</v>
      </c>
      <c r="F762" t="s">
        <v>1931</v>
      </c>
      <c r="G762" t="s">
        <v>1932</v>
      </c>
      <c r="H762">
        <v>0</v>
      </c>
      <c r="I762">
        <v>342917.7</v>
      </c>
      <c r="J762">
        <v>0</v>
      </c>
      <c r="K762">
        <v>342917.7</v>
      </c>
      <c r="L762">
        <v>0</v>
      </c>
      <c r="M762">
        <v>912410.69</v>
      </c>
      <c r="N762">
        <v>0</v>
      </c>
      <c r="O762">
        <v>912410.69</v>
      </c>
      <c r="P762">
        <v>21</v>
      </c>
    </row>
    <row r="763" spans="1:16" ht="12.75">
      <c r="A763" t="s">
        <v>134</v>
      </c>
      <c r="B763" t="s">
        <v>1852</v>
      </c>
      <c r="C763" t="s">
        <v>1864</v>
      </c>
      <c r="D763" t="s">
        <v>1894</v>
      </c>
      <c r="E763" t="s">
        <v>1916</v>
      </c>
      <c r="F763" t="s">
        <v>1933</v>
      </c>
      <c r="G763" t="s">
        <v>1934</v>
      </c>
      <c r="H763">
        <v>0</v>
      </c>
      <c r="I763">
        <v>594258.33</v>
      </c>
      <c r="J763">
        <v>0</v>
      </c>
      <c r="K763">
        <v>594258.33</v>
      </c>
      <c r="L763">
        <v>0</v>
      </c>
      <c r="M763">
        <v>6794397.71</v>
      </c>
      <c r="N763">
        <v>0</v>
      </c>
      <c r="O763">
        <v>6794397.71</v>
      </c>
      <c r="P763">
        <v>21</v>
      </c>
    </row>
    <row r="764" spans="1:16" ht="12.75">
      <c r="A764" t="s">
        <v>134</v>
      </c>
      <c r="B764" t="s">
        <v>1852</v>
      </c>
      <c r="C764" t="s">
        <v>1864</v>
      </c>
      <c r="D764" t="s">
        <v>1894</v>
      </c>
      <c r="E764" t="s">
        <v>1935</v>
      </c>
      <c r="F764" t="s">
        <v>1935</v>
      </c>
      <c r="G764" t="s">
        <v>1936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21</v>
      </c>
    </row>
    <row r="765" spans="1:16" ht="12.75">
      <c r="A765" t="s">
        <v>134</v>
      </c>
      <c r="B765" t="s">
        <v>1852</v>
      </c>
      <c r="C765" t="s">
        <v>1864</v>
      </c>
      <c r="D765" t="s">
        <v>1937</v>
      </c>
      <c r="E765" t="s">
        <v>1938</v>
      </c>
      <c r="F765" t="s">
        <v>1938</v>
      </c>
      <c r="G765" t="s">
        <v>1939</v>
      </c>
      <c r="H765">
        <v>0</v>
      </c>
      <c r="I765">
        <v>249204.22</v>
      </c>
      <c r="J765">
        <v>0</v>
      </c>
      <c r="K765">
        <v>249204.22</v>
      </c>
      <c r="L765">
        <v>0</v>
      </c>
      <c r="M765">
        <v>6807080.22</v>
      </c>
      <c r="N765">
        <v>0</v>
      </c>
      <c r="O765">
        <v>6807080.22</v>
      </c>
      <c r="P765">
        <v>21</v>
      </c>
    </row>
    <row r="766" spans="1:16" ht="12.75">
      <c r="A766" t="s">
        <v>134</v>
      </c>
      <c r="B766" t="s">
        <v>1852</v>
      </c>
      <c r="C766" t="s">
        <v>1864</v>
      </c>
      <c r="D766" t="s">
        <v>1937</v>
      </c>
      <c r="E766" t="s">
        <v>1940</v>
      </c>
      <c r="F766" t="s">
        <v>1940</v>
      </c>
      <c r="G766" t="s">
        <v>1941</v>
      </c>
      <c r="H766">
        <v>0</v>
      </c>
      <c r="I766">
        <v>59841.45</v>
      </c>
      <c r="J766">
        <v>0</v>
      </c>
      <c r="K766">
        <v>59841.45</v>
      </c>
      <c r="L766">
        <v>0</v>
      </c>
      <c r="M766">
        <v>328154.22</v>
      </c>
      <c r="N766">
        <v>0</v>
      </c>
      <c r="O766">
        <v>328154.22</v>
      </c>
      <c r="P766">
        <v>21</v>
      </c>
    </row>
    <row r="767" spans="1:16" ht="12.75">
      <c r="A767" t="s">
        <v>134</v>
      </c>
      <c r="B767" t="s">
        <v>1852</v>
      </c>
      <c r="C767" t="s">
        <v>1864</v>
      </c>
      <c r="D767" t="s">
        <v>1937</v>
      </c>
      <c r="E767" t="s">
        <v>1942</v>
      </c>
      <c r="F767" t="s">
        <v>1942</v>
      </c>
      <c r="G767" t="s">
        <v>1943</v>
      </c>
      <c r="H767">
        <v>0</v>
      </c>
      <c r="I767">
        <v>74013.89</v>
      </c>
      <c r="J767">
        <v>0</v>
      </c>
      <c r="K767">
        <v>74013.89</v>
      </c>
      <c r="L767">
        <v>0</v>
      </c>
      <c r="M767">
        <v>618988.2</v>
      </c>
      <c r="N767">
        <v>0</v>
      </c>
      <c r="O767">
        <v>618988.2</v>
      </c>
      <c r="P767">
        <v>21</v>
      </c>
    </row>
    <row r="768" spans="1:16" ht="12.75">
      <c r="A768" t="s">
        <v>134</v>
      </c>
      <c r="B768" t="s">
        <v>1852</v>
      </c>
      <c r="C768" t="s">
        <v>1864</v>
      </c>
      <c r="D768" t="s">
        <v>1937</v>
      </c>
      <c r="E768" t="s">
        <v>1944</v>
      </c>
      <c r="F768" t="s">
        <v>1944</v>
      </c>
      <c r="G768" t="s">
        <v>1945</v>
      </c>
      <c r="H768">
        <v>0</v>
      </c>
      <c r="I768">
        <v>12069.72</v>
      </c>
      <c r="J768">
        <v>0</v>
      </c>
      <c r="K768">
        <v>12069.72</v>
      </c>
      <c r="L768">
        <v>0</v>
      </c>
      <c r="M768">
        <v>65558.69</v>
      </c>
      <c r="N768">
        <v>0</v>
      </c>
      <c r="O768">
        <v>65558.69</v>
      </c>
      <c r="P768">
        <v>21</v>
      </c>
    </row>
    <row r="769" spans="1:16" ht="12.75">
      <c r="A769" t="s">
        <v>134</v>
      </c>
      <c r="B769" t="s">
        <v>1852</v>
      </c>
      <c r="C769" t="s">
        <v>1864</v>
      </c>
      <c r="D769" t="s">
        <v>1937</v>
      </c>
      <c r="E769" t="s">
        <v>1946</v>
      </c>
      <c r="F769" t="s">
        <v>1946</v>
      </c>
      <c r="G769" t="s">
        <v>1947</v>
      </c>
      <c r="H769">
        <v>0</v>
      </c>
      <c r="I769">
        <v>1105899.54</v>
      </c>
      <c r="J769">
        <v>0</v>
      </c>
      <c r="K769">
        <v>1105899.54</v>
      </c>
      <c r="L769">
        <v>0</v>
      </c>
      <c r="M769">
        <v>8202640.52</v>
      </c>
      <c r="N769">
        <v>0</v>
      </c>
      <c r="O769">
        <v>8202640.52</v>
      </c>
      <c r="P769">
        <v>21</v>
      </c>
    </row>
    <row r="770" spans="1:16" ht="12.75">
      <c r="A770" t="s">
        <v>134</v>
      </c>
      <c r="B770" t="s">
        <v>1852</v>
      </c>
      <c r="C770" t="s">
        <v>1864</v>
      </c>
      <c r="D770" t="s">
        <v>1937</v>
      </c>
      <c r="E770" t="s">
        <v>1948</v>
      </c>
      <c r="F770" t="s">
        <v>1948</v>
      </c>
      <c r="G770" t="s">
        <v>1949</v>
      </c>
      <c r="H770">
        <v>0</v>
      </c>
      <c r="I770">
        <v>47525.67</v>
      </c>
      <c r="J770">
        <v>0</v>
      </c>
      <c r="K770">
        <v>47525.67</v>
      </c>
      <c r="L770">
        <v>0</v>
      </c>
      <c r="M770">
        <v>338597.91</v>
      </c>
      <c r="N770">
        <v>0</v>
      </c>
      <c r="O770">
        <v>338597.91</v>
      </c>
      <c r="P770">
        <v>21</v>
      </c>
    </row>
    <row r="771" spans="1:16" ht="12.75">
      <c r="A771" t="s">
        <v>134</v>
      </c>
      <c r="B771" t="s">
        <v>1852</v>
      </c>
      <c r="C771" t="s">
        <v>1864</v>
      </c>
      <c r="D771" t="s">
        <v>1937</v>
      </c>
      <c r="E771" t="s">
        <v>1950</v>
      </c>
      <c r="F771" t="s">
        <v>1950</v>
      </c>
      <c r="G771" t="s">
        <v>1934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89280.37</v>
      </c>
      <c r="N771">
        <v>0</v>
      </c>
      <c r="O771">
        <v>89280.37</v>
      </c>
      <c r="P771">
        <v>21</v>
      </c>
    </row>
    <row r="772" spans="1:16" ht="12.75">
      <c r="A772" t="s">
        <v>134</v>
      </c>
      <c r="B772" t="s">
        <v>1852</v>
      </c>
      <c r="C772" t="s">
        <v>1864</v>
      </c>
      <c r="D772" t="s">
        <v>1951</v>
      </c>
      <c r="E772" t="s">
        <v>1952</v>
      </c>
      <c r="F772" t="s">
        <v>1952</v>
      </c>
      <c r="G772" t="s">
        <v>1953</v>
      </c>
      <c r="H772">
        <v>0</v>
      </c>
      <c r="I772">
        <v>6788.71</v>
      </c>
      <c r="J772">
        <v>0</v>
      </c>
      <c r="K772">
        <v>6788.71</v>
      </c>
      <c r="L772">
        <v>0</v>
      </c>
      <c r="M772">
        <v>160020.1</v>
      </c>
      <c r="N772">
        <v>0</v>
      </c>
      <c r="O772">
        <v>160020.1</v>
      </c>
      <c r="P772">
        <v>21</v>
      </c>
    </row>
    <row r="773" spans="1:16" ht="12.75">
      <c r="A773" t="s">
        <v>134</v>
      </c>
      <c r="B773" t="s">
        <v>1852</v>
      </c>
      <c r="C773" t="s">
        <v>1864</v>
      </c>
      <c r="D773" t="s">
        <v>1954</v>
      </c>
      <c r="E773" t="s">
        <v>1955</v>
      </c>
      <c r="F773" t="s">
        <v>1955</v>
      </c>
      <c r="G773" t="s">
        <v>1956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110824.14</v>
      </c>
      <c r="N773">
        <v>0</v>
      </c>
      <c r="O773">
        <v>110824.14</v>
      </c>
      <c r="P773">
        <v>21</v>
      </c>
    </row>
    <row r="774" spans="1:16" ht="12.75">
      <c r="A774" t="s">
        <v>134</v>
      </c>
      <c r="B774" t="s">
        <v>1852</v>
      </c>
      <c r="C774" t="s">
        <v>1864</v>
      </c>
      <c r="D774" t="s">
        <v>1954</v>
      </c>
      <c r="E774" t="s">
        <v>1957</v>
      </c>
      <c r="F774" t="s">
        <v>1957</v>
      </c>
      <c r="G774" t="s">
        <v>1958</v>
      </c>
      <c r="H774">
        <v>0</v>
      </c>
      <c r="I774">
        <v>371.26</v>
      </c>
      <c r="J774">
        <v>0</v>
      </c>
      <c r="K774">
        <v>371.26</v>
      </c>
      <c r="L774">
        <v>0</v>
      </c>
      <c r="M774">
        <v>147284.5</v>
      </c>
      <c r="N774">
        <v>0</v>
      </c>
      <c r="O774">
        <v>147284.5</v>
      </c>
      <c r="P774">
        <v>21</v>
      </c>
    </row>
    <row r="775" spans="1:16" ht="12.75">
      <c r="A775" t="s">
        <v>134</v>
      </c>
      <c r="B775" t="s">
        <v>1852</v>
      </c>
      <c r="C775" t="s">
        <v>1864</v>
      </c>
      <c r="D775" t="s">
        <v>1954</v>
      </c>
      <c r="E775" t="s">
        <v>1959</v>
      </c>
      <c r="F775" t="s">
        <v>1959</v>
      </c>
      <c r="G775" t="s">
        <v>1960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24716.54</v>
      </c>
      <c r="N775">
        <v>0</v>
      </c>
      <c r="O775">
        <v>24716.54</v>
      </c>
      <c r="P775">
        <v>21</v>
      </c>
    </row>
    <row r="776" spans="1:16" ht="12.75">
      <c r="A776" t="s">
        <v>134</v>
      </c>
      <c r="B776" t="s">
        <v>1852</v>
      </c>
      <c r="C776" t="s">
        <v>1864</v>
      </c>
      <c r="D776" t="s">
        <v>1954</v>
      </c>
      <c r="E776" t="s">
        <v>1961</v>
      </c>
      <c r="F776" t="s">
        <v>1961</v>
      </c>
      <c r="G776" t="s">
        <v>1962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13119.89</v>
      </c>
      <c r="N776">
        <v>0</v>
      </c>
      <c r="O776">
        <v>13119.89</v>
      </c>
      <c r="P776">
        <v>21</v>
      </c>
    </row>
    <row r="777" spans="1:16" ht="12.75">
      <c r="A777" t="s">
        <v>134</v>
      </c>
      <c r="B777" t="s">
        <v>1852</v>
      </c>
      <c r="C777" t="s">
        <v>1864</v>
      </c>
      <c r="D777" t="s">
        <v>1954</v>
      </c>
      <c r="E777" t="s">
        <v>1963</v>
      </c>
      <c r="F777" t="s">
        <v>1963</v>
      </c>
      <c r="G777" t="s">
        <v>1964</v>
      </c>
      <c r="H777">
        <v>0</v>
      </c>
      <c r="I777">
        <v>544.5</v>
      </c>
      <c r="J777">
        <v>0</v>
      </c>
      <c r="K777">
        <v>544.5</v>
      </c>
      <c r="L777">
        <v>0</v>
      </c>
      <c r="M777">
        <v>280095.03</v>
      </c>
      <c r="N777">
        <v>0</v>
      </c>
      <c r="O777">
        <v>280095.03</v>
      </c>
      <c r="P777">
        <v>21</v>
      </c>
    </row>
    <row r="778" spans="1:16" ht="12.75">
      <c r="A778" t="s">
        <v>134</v>
      </c>
      <c r="B778" t="s">
        <v>1852</v>
      </c>
      <c r="C778" t="s">
        <v>1864</v>
      </c>
      <c r="D778" t="s">
        <v>1954</v>
      </c>
      <c r="E778" t="s">
        <v>1965</v>
      </c>
      <c r="F778" t="s">
        <v>1965</v>
      </c>
      <c r="G778" t="s">
        <v>1966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21</v>
      </c>
    </row>
    <row r="779" spans="1:16" ht="12.75">
      <c r="A779" t="s">
        <v>134</v>
      </c>
      <c r="B779" t="s">
        <v>1852</v>
      </c>
      <c r="C779" t="s">
        <v>1864</v>
      </c>
      <c r="D779" t="s">
        <v>1967</v>
      </c>
      <c r="E779" t="s">
        <v>1968</v>
      </c>
      <c r="F779" t="s">
        <v>1968</v>
      </c>
      <c r="G779" t="s">
        <v>1969</v>
      </c>
      <c r="H779">
        <v>0</v>
      </c>
      <c r="I779">
        <v>6586.68</v>
      </c>
      <c r="J779">
        <v>0</v>
      </c>
      <c r="K779">
        <v>6586.68</v>
      </c>
      <c r="L779">
        <v>0</v>
      </c>
      <c r="M779">
        <v>199456.13</v>
      </c>
      <c r="N779">
        <v>0</v>
      </c>
      <c r="O779">
        <v>199456.13</v>
      </c>
      <c r="P779">
        <v>21</v>
      </c>
    </row>
    <row r="780" spans="1:16" ht="12.75">
      <c r="A780" t="s">
        <v>134</v>
      </c>
      <c r="B780" t="s">
        <v>1852</v>
      </c>
      <c r="C780" t="s">
        <v>1864</v>
      </c>
      <c r="D780" t="s">
        <v>1967</v>
      </c>
      <c r="E780" t="s">
        <v>1970</v>
      </c>
      <c r="F780" t="s">
        <v>1970</v>
      </c>
      <c r="G780" t="s">
        <v>1971</v>
      </c>
      <c r="H780">
        <v>0</v>
      </c>
      <c r="I780">
        <v>199140.24</v>
      </c>
      <c r="J780">
        <v>0</v>
      </c>
      <c r="K780">
        <v>199140.24</v>
      </c>
      <c r="L780">
        <v>0</v>
      </c>
      <c r="M780">
        <v>3019029.93</v>
      </c>
      <c r="N780">
        <v>0</v>
      </c>
      <c r="O780">
        <v>3019029.93</v>
      </c>
      <c r="P780">
        <v>21</v>
      </c>
    </row>
    <row r="781" spans="1:16" ht="12.75">
      <c r="A781" t="s">
        <v>134</v>
      </c>
      <c r="B781" t="s">
        <v>1852</v>
      </c>
      <c r="C781" t="s">
        <v>1864</v>
      </c>
      <c r="D781" t="s">
        <v>1967</v>
      </c>
      <c r="E781" t="s">
        <v>1972</v>
      </c>
      <c r="F781" t="s">
        <v>1972</v>
      </c>
      <c r="G781" t="s">
        <v>1973</v>
      </c>
      <c r="H781">
        <v>0</v>
      </c>
      <c r="I781">
        <v>6467.27</v>
      </c>
      <c r="J781">
        <v>0</v>
      </c>
      <c r="K781">
        <v>6467.27</v>
      </c>
      <c r="L781">
        <v>0</v>
      </c>
      <c r="M781">
        <v>352385.46</v>
      </c>
      <c r="N781">
        <v>0</v>
      </c>
      <c r="O781">
        <v>352385.46</v>
      </c>
      <c r="P781">
        <v>21</v>
      </c>
    </row>
    <row r="782" spans="1:16" ht="12.75">
      <c r="A782" t="s">
        <v>134</v>
      </c>
      <c r="B782" t="s">
        <v>1852</v>
      </c>
      <c r="C782" t="s">
        <v>1864</v>
      </c>
      <c r="D782" t="s">
        <v>1967</v>
      </c>
      <c r="E782" t="s">
        <v>1974</v>
      </c>
      <c r="F782" t="s">
        <v>1974</v>
      </c>
      <c r="G782" t="s">
        <v>1975</v>
      </c>
      <c r="H782">
        <v>0</v>
      </c>
      <c r="I782">
        <v>21265.75</v>
      </c>
      <c r="J782">
        <v>0</v>
      </c>
      <c r="K782">
        <v>21265.75</v>
      </c>
      <c r="L782">
        <v>0</v>
      </c>
      <c r="M782">
        <v>1018907.59</v>
      </c>
      <c r="N782">
        <v>0</v>
      </c>
      <c r="O782">
        <v>1018907.59</v>
      </c>
      <c r="P782">
        <v>21</v>
      </c>
    </row>
    <row r="783" spans="1:16" ht="12.75">
      <c r="A783" t="s">
        <v>134</v>
      </c>
      <c r="B783" t="s">
        <v>1852</v>
      </c>
      <c r="C783" t="s">
        <v>1864</v>
      </c>
      <c r="D783" t="s">
        <v>1967</v>
      </c>
      <c r="E783" t="s">
        <v>1976</v>
      </c>
      <c r="F783" t="s">
        <v>1976</v>
      </c>
      <c r="G783" t="s">
        <v>1977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592402.23</v>
      </c>
      <c r="N783">
        <v>0</v>
      </c>
      <c r="O783">
        <v>592402.23</v>
      </c>
      <c r="P783">
        <v>21</v>
      </c>
    </row>
    <row r="784" spans="1:16" ht="12.75">
      <c r="A784" t="s">
        <v>134</v>
      </c>
      <c r="B784" t="s">
        <v>1852</v>
      </c>
      <c r="C784" t="s">
        <v>1864</v>
      </c>
      <c r="D784" t="s">
        <v>1978</v>
      </c>
      <c r="E784" t="s">
        <v>1979</v>
      </c>
      <c r="F784" t="s">
        <v>1980</v>
      </c>
      <c r="G784" t="s">
        <v>1981</v>
      </c>
      <c r="H784">
        <v>0</v>
      </c>
      <c r="I784">
        <v>689899.24</v>
      </c>
      <c r="J784">
        <v>0</v>
      </c>
      <c r="K784">
        <v>689899.24</v>
      </c>
      <c r="L784">
        <v>0</v>
      </c>
      <c r="M784">
        <v>3790407.79</v>
      </c>
      <c r="N784">
        <v>0</v>
      </c>
      <c r="O784">
        <v>3790407.79</v>
      </c>
      <c r="P784">
        <v>21</v>
      </c>
    </row>
    <row r="785" spans="1:16" ht="12.75">
      <c r="A785" t="s">
        <v>134</v>
      </c>
      <c r="B785" t="s">
        <v>1852</v>
      </c>
      <c r="C785" t="s">
        <v>1864</v>
      </c>
      <c r="D785" t="s">
        <v>1978</v>
      </c>
      <c r="E785" t="s">
        <v>1979</v>
      </c>
      <c r="F785" t="s">
        <v>1982</v>
      </c>
      <c r="G785" t="s">
        <v>1983</v>
      </c>
      <c r="H785">
        <v>0</v>
      </c>
      <c r="I785">
        <v>48424.77</v>
      </c>
      <c r="J785">
        <v>0</v>
      </c>
      <c r="K785">
        <v>48424.77</v>
      </c>
      <c r="L785">
        <v>0</v>
      </c>
      <c r="M785">
        <v>251292.47</v>
      </c>
      <c r="N785">
        <v>0</v>
      </c>
      <c r="O785">
        <v>251292.47</v>
      </c>
      <c r="P785">
        <v>21</v>
      </c>
    </row>
    <row r="786" spans="1:16" ht="12.75">
      <c r="A786" t="s">
        <v>134</v>
      </c>
      <c r="B786" t="s">
        <v>1852</v>
      </c>
      <c r="C786" t="s">
        <v>1864</v>
      </c>
      <c r="D786" t="s">
        <v>1978</v>
      </c>
      <c r="E786" t="s">
        <v>1979</v>
      </c>
      <c r="F786" t="s">
        <v>1984</v>
      </c>
      <c r="G786" t="s">
        <v>1985</v>
      </c>
      <c r="H786">
        <v>0</v>
      </c>
      <c r="I786">
        <v>42826.71</v>
      </c>
      <c r="J786">
        <v>0</v>
      </c>
      <c r="K786">
        <v>42826.71</v>
      </c>
      <c r="L786">
        <v>0</v>
      </c>
      <c r="M786">
        <v>298375.22</v>
      </c>
      <c r="N786">
        <v>0</v>
      </c>
      <c r="O786">
        <v>298375.22</v>
      </c>
      <c r="P786">
        <v>21</v>
      </c>
    </row>
    <row r="787" spans="1:16" ht="12.75">
      <c r="A787" t="s">
        <v>134</v>
      </c>
      <c r="B787" t="s">
        <v>1852</v>
      </c>
      <c r="C787" t="s">
        <v>1864</v>
      </c>
      <c r="D787" t="s">
        <v>1978</v>
      </c>
      <c r="E787" t="s">
        <v>1979</v>
      </c>
      <c r="F787" t="s">
        <v>1986</v>
      </c>
      <c r="G787" t="s">
        <v>1987</v>
      </c>
      <c r="H787">
        <v>0</v>
      </c>
      <c r="I787">
        <v>60847.21</v>
      </c>
      <c r="J787">
        <v>0</v>
      </c>
      <c r="K787">
        <v>60847.21</v>
      </c>
      <c r="L787">
        <v>0</v>
      </c>
      <c r="M787">
        <v>513797.7</v>
      </c>
      <c r="N787">
        <v>0</v>
      </c>
      <c r="O787">
        <v>513797.7</v>
      </c>
      <c r="P787">
        <v>21</v>
      </c>
    </row>
    <row r="788" spans="1:16" ht="12.75">
      <c r="A788" t="s">
        <v>134</v>
      </c>
      <c r="B788" t="s">
        <v>1852</v>
      </c>
      <c r="C788" t="s">
        <v>1864</v>
      </c>
      <c r="D788" t="s">
        <v>1978</v>
      </c>
      <c r="E788" t="s">
        <v>1979</v>
      </c>
      <c r="F788" t="s">
        <v>1988</v>
      </c>
      <c r="G788" t="s">
        <v>1989</v>
      </c>
      <c r="H788">
        <v>0</v>
      </c>
      <c r="I788">
        <v>62</v>
      </c>
      <c r="J788">
        <v>0</v>
      </c>
      <c r="K788">
        <v>62</v>
      </c>
      <c r="L788">
        <v>0</v>
      </c>
      <c r="M788">
        <v>6746.25</v>
      </c>
      <c r="N788">
        <v>0</v>
      </c>
      <c r="O788">
        <v>6746.25</v>
      </c>
      <c r="P788">
        <v>21</v>
      </c>
    </row>
    <row r="789" spans="1:16" ht="12.75">
      <c r="A789" t="s">
        <v>134</v>
      </c>
      <c r="B789" t="s">
        <v>1852</v>
      </c>
      <c r="C789" t="s">
        <v>1864</v>
      </c>
      <c r="D789" t="s">
        <v>1978</v>
      </c>
      <c r="E789" t="s">
        <v>1979</v>
      </c>
      <c r="F789" t="s">
        <v>1990</v>
      </c>
      <c r="G789" t="s">
        <v>1991</v>
      </c>
      <c r="H789">
        <v>0</v>
      </c>
      <c r="I789">
        <v>8513.37</v>
      </c>
      <c r="J789">
        <v>0</v>
      </c>
      <c r="K789">
        <v>8513.37</v>
      </c>
      <c r="L789">
        <v>0</v>
      </c>
      <c r="M789">
        <v>43999.35</v>
      </c>
      <c r="N789">
        <v>0</v>
      </c>
      <c r="O789">
        <v>43999.35</v>
      </c>
      <c r="P789">
        <v>21</v>
      </c>
    </row>
    <row r="790" spans="1:16" ht="12.75">
      <c r="A790" t="s">
        <v>134</v>
      </c>
      <c r="B790" t="s">
        <v>1852</v>
      </c>
      <c r="C790" t="s">
        <v>1864</v>
      </c>
      <c r="D790" t="s">
        <v>1978</v>
      </c>
      <c r="E790" t="s">
        <v>1979</v>
      </c>
      <c r="F790" t="s">
        <v>1992</v>
      </c>
      <c r="G790" t="s">
        <v>1993</v>
      </c>
      <c r="H790">
        <v>0</v>
      </c>
      <c r="I790">
        <v>553637.67</v>
      </c>
      <c r="J790">
        <v>0</v>
      </c>
      <c r="K790">
        <v>553637.67</v>
      </c>
      <c r="L790">
        <v>0</v>
      </c>
      <c r="M790">
        <v>621.66</v>
      </c>
      <c r="N790">
        <v>0</v>
      </c>
      <c r="O790">
        <v>621.66</v>
      </c>
      <c r="P790">
        <v>21</v>
      </c>
    </row>
    <row r="791" spans="1:16" ht="12.75">
      <c r="A791" t="s">
        <v>134</v>
      </c>
      <c r="B791" t="s">
        <v>1852</v>
      </c>
      <c r="C791" t="s">
        <v>1864</v>
      </c>
      <c r="D791" t="s">
        <v>1978</v>
      </c>
      <c r="E791" t="s">
        <v>1979</v>
      </c>
      <c r="F791" t="s">
        <v>1994</v>
      </c>
      <c r="G791" t="s">
        <v>1995</v>
      </c>
      <c r="H791">
        <v>0</v>
      </c>
      <c r="I791">
        <v>19922.34</v>
      </c>
      <c r="J791">
        <v>0</v>
      </c>
      <c r="K791">
        <v>19922.34</v>
      </c>
      <c r="L791">
        <v>0</v>
      </c>
      <c r="M791">
        <v>111275.36</v>
      </c>
      <c r="N791">
        <v>0</v>
      </c>
      <c r="O791">
        <v>111275.36</v>
      </c>
      <c r="P791">
        <v>21</v>
      </c>
    </row>
    <row r="792" spans="1:16" ht="12.75">
      <c r="A792" t="s">
        <v>134</v>
      </c>
      <c r="B792" t="s">
        <v>1852</v>
      </c>
      <c r="C792" t="s">
        <v>1864</v>
      </c>
      <c r="D792" t="s">
        <v>1978</v>
      </c>
      <c r="E792" t="s">
        <v>1979</v>
      </c>
      <c r="F792" t="s">
        <v>1996</v>
      </c>
      <c r="G792" t="s">
        <v>1997</v>
      </c>
      <c r="H792">
        <v>0</v>
      </c>
      <c r="I792">
        <v>51988.86</v>
      </c>
      <c r="J792">
        <v>0</v>
      </c>
      <c r="K792">
        <v>51988.86</v>
      </c>
      <c r="L792">
        <v>0</v>
      </c>
      <c r="M792">
        <v>51969.5</v>
      </c>
      <c r="N792">
        <v>0</v>
      </c>
      <c r="O792">
        <v>51969.5</v>
      </c>
      <c r="P792">
        <v>21</v>
      </c>
    </row>
    <row r="793" spans="1:16" ht="12.75">
      <c r="A793" t="s">
        <v>134</v>
      </c>
      <c r="B793" t="s">
        <v>1852</v>
      </c>
      <c r="C793" t="s">
        <v>1864</v>
      </c>
      <c r="D793" t="s">
        <v>1978</v>
      </c>
      <c r="E793" t="s">
        <v>1979</v>
      </c>
      <c r="F793" t="s">
        <v>1998</v>
      </c>
      <c r="G793" t="s">
        <v>1999</v>
      </c>
      <c r="H793">
        <v>0</v>
      </c>
      <c r="I793">
        <v>68143.63</v>
      </c>
      <c r="J793">
        <v>0</v>
      </c>
      <c r="K793">
        <v>68143.63</v>
      </c>
      <c r="L793">
        <v>0</v>
      </c>
      <c r="M793">
        <v>690648.44</v>
      </c>
      <c r="N793">
        <v>0</v>
      </c>
      <c r="O793">
        <v>690648.44</v>
      </c>
      <c r="P793">
        <v>21</v>
      </c>
    </row>
    <row r="794" spans="1:16" ht="12.75">
      <c r="A794" t="s">
        <v>134</v>
      </c>
      <c r="B794" t="s">
        <v>1852</v>
      </c>
      <c r="C794" t="s">
        <v>1864</v>
      </c>
      <c r="D794" t="s">
        <v>1978</v>
      </c>
      <c r="E794" t="s">
        <v>1979</v>
      </c>
      <c r="F794" t="s">
        <v>2000</v>
      </c>
      <c r="G794" t="s">
        <v>2001</v>
      </c>
      <c r="H794">
        <v>0</v>
      </c>
      <c r="I794">
        <v>355.8</v>
      </c>
      <c r="J794">
        <v>0</v>
      </c>
      <c r="K794">
        <v>355.8</v>
      </c>
      <c r="L794">
        <v>0</v>
      </c>
      <c r="M794">
        <v>44579.86</v>
      </c>
      <c r="N794">
        <v>0</v>
      </c>
      <c r="O794">
        <v>44579.86</v>
      </c>
      <c r="P794">
        <v>21</v>
      </c>
    </row>
    <row r="795" spans="1:16" ht="12.75">
      <c r="A795" t="s">
        <v>134</v>
      </c>
      <c r="B795" t="s">
        <v>1852</v>
      </c>
      <c r="C795" t="s">
        <v>1864</v>
      </c>
      <c r="D795" t="s">
        <v>1978</v>
      </c>
      <c r="E795" t="s">
        <v>1979</v>
      </c>
      <c r="F795" t="s">
        <v>2002</v>
      </c>
      <c r="G795" t="s">
        <v>2003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21</v>
      </c>
    </row>
    <row r="796" spans="1:16" ht="12.75">
      <c r="A796" t="s">
        <v>134</v>
      </c>
      <c r="B796" t="s">
        <v>1852</v>
      </c>
      <c r="C796" t="s">
        <v>1864</v>
      </c>
      <c r="D796" t="s">
        <v>1978</v>
      </c>
      <c r="E796" t="s">
        <v>1979</v>
      </c>
      <c r="F796" t="s">
        <v>2004</v>
      </c>
      <c r="G796" t="s">
        <v>2005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21</v>
      </c>
    </row>
    <row r="797" spans="1:16" ht="12.75">
      <c r="A797" t="s">
        <v>134</v>
      </c>
      <c r="B797" t="s">
        <v>1852</v>
      </c>
      <c r="C797" t="s">
        <v>1864</v>
      </c>
      <c r="D797" t="s">
        <v>2006</v>
      </c>
      <c r="E797" t="s">
        <v>2007</v>
      </c>
      <c r="F797" t="s">
        <v>2008</v>
      </c>
      <c r="G797" t="s">
        <v>2009</v>
      </c>
      <c r="H797">
        <v>0</v>
      </c>
      <c r="I797">
        <v>64052.48</v>
      </c>
      <c r="J797">
        <v>0</v>
      </c>
      <c r="K797">
        <v>64052.48</v>
      </c>
      <c r="L797">
        <v>0</v>
      </c>
      <c r="M797">
        <v>479744.78</v>
      </c>
      <c r="N797">
        <v>0</v>
      </c>
      <c r="O797">
        <v>479744.78</v>
      </c>
      <c r="P797">
        <v>21</v>
      </c>
    </row>
    <row r="798" spans="1:16" ht="12.75">
      <c r="A798" t="s">
        <v>134</v>
      </c>
      <c r="B798" t="s">
        <v>1852</v>
      </c>
      <c r="C798" t="s">
        <v>1864</v>
      </c>
      <c r="D798" t="s">
        <v>2006</v>
      </c>
      <c r="E798" t="s">
        <v>2007</v>
      </c>
      <c r="F798" t="s">
        <v>2010</v>
      </c>
      <c r="G798" t="s">
        <v>2011</v>
      </c>
      <c r="H798">
        <v>0</v>
      </c>
      <c r="I798">
        <v>31427.69</v>
      </c>
      <c r="J798">
        <v>0</v>
      </c>
      <c r="K798">
        <v>31427.69</v>
      </c>
      <c r="L798">
        <v>0</v>
      </c>
      <c r="M798">
        <v>1712609.01</v>
      </c>
      <c r="N798">
        <v>0</v>
      </c>
      <c r="O798">
        <v>1712609.01</v>
      </c>
      <c r="P798">
        <v>21</v>
      </c>
    </row>
    <row r="799" spans="1:16" ht="12.75">
      <c r="A799" t="s">
        <v>134</v>
      </c>
      <c r="B799" t="s">
        <v>1852</v>
      </c>
      <c r="C799" t="s">
        <v>1864</v>
      </c>
      <c r="D799" t="s">
        <v>2006</v>
      </c>
      <c r="E799" t="s">
        <v>2007</v>
      </c>
      <c r="F799" t="s">
        <v>2012</v>
      </c>
      <c r="G799" t="s">
        <v>2013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21</v>
      </c>
    </row>
    <row r="800" spans="1:16" ht="12.75">
      <c r="A800" t="s">
        <v>134</v>
      </c>
      <c r="B800" t="s">
        <v>1852</v>
      </c>
      <c r="C800" t="s">
        <v>1864</v>
      </c>
      <c r="D800" t="s">
        <v>2006</v>
      </c>
      <c r="E800" t="s">
        <v>2007</v>
      </c>
      <c r="F800" t="s">
        <v>2014</v>
      </c>
      <c r="G800" t="s">
        <v>2015</v>
      </c>
      <c r="H800">
        <v>0</v>
      </c>
      <c r="I800">
        <v>17333.42</v>
      </c>
      <c r="J800">
        <v>0</v>
      </c>
      <c r="K800">
        <v>17333.42</v>
      </c>
      <c r="L800">
        <v>0</v>
      </c>
      <c r="M800">
        <v>190748.5</v>
      </c>
      <c r="N800">
        <v>0</v>
      </c>
      <c r="O800">
        <v>190748.5</v>
      </c>
      <c r="P800">
        <v>21</v>
      </c>
    </row>
    <row r="801" spans="1:16" ht="12.75">
      <c r="A801" t="s">
        <v>134</v>
      </c>
      <c r="B801" t="s">
        <v>1852</v>
      </c>
      <c r="C801" t="s">
        <v>1864</v>
      </c>
      <c r="D801" t="s">
        <v>2006</v>
      </c>
      <c r="E801" t="s">
        <v>2007</v>
      </c>
      <c r="F801" t="s">
        <v>2016</v>
      </c>
      <c r="G801" t="s">
        <v>2017</v>
      </c>
      <c r="H801">
        <v>0</v>
      </c>
      <c r="I801">
        <v>97.97</v>
      </c>
      <c r="J801">
        <v>0</v>
      </c>
      <c r="K801">
        <v>97.97</v>
      </c>
      <c r="L801">
        <v>0</v>
      </c>
      <c r="M801">
        <v>26255.5</v>
      </c>
      <c r="N801">
        <v>0</v>
      </c>
      <c r="O801">
        <v>26255.5</v>
      </c>
      <c r="P801">
        <v>21</v>
      </c>
    </row>
    <row r="802" spans="1:16" ht="12.75">
      <c r="A802" t="s">
        <v>134</v>
      </c>
      <c r="B802" t="s">
        <v>1852</v>
      </c>
      <c r="C802" t="s">
        <v>1864</v>
      </c>
      <c r="D802" t="s">
        <v>2006</v>
      </c>
      <c r="E802" t="s">
        <v>2018</v>
      </c>
      <c r="F802" t="s">
        <v>2019</v>
      </c>
      <c r="G802" t="s">
        <v>2020</v>
      </c>
      <c r="H802">
        <v>0</v>
      </c>
      <c r="I802">
        <v>51182.24</v>
      </c>
      <c r="J802">
        <v>0</v>
      </c>
      <c r="K802">
        <v>51182.24</v>
      </c>
      <c r="L802">
        <v>0</v>
      </c>
      <c r="M802">
        <v>178923.66</v>
      </c>
      <c r="N802">
        <v>0</v>
      </c>
      <c r="O802">
        <v>178923.66</v>
      </c>
      <c r="P802">
        <v>21</v>
      </c>
    </row>
    <row r="803" spans="1:16" ht="12.75">
      <c r="A803" t="s">
        <v>134</v>
      </c>
      <c r="B803" t="s">
        <v>1852</v>
      </c>
      <c r="C803" t="s">
        <v>1864</v>
      </c>
      <c r="D803" t="s">
        <v>2006</v>
      </c>
      <c r="E803" t="s">
        <v>2018</v>
      </c>
      <c r="F803" t="s">
        <v>2021</v>
      </c>
      <c r="G803" t="s">
        <v>2022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21</v>
      </c>
    </row>
    <row r="804" spans="1:16" ht="12.75">
      <c r="A804" t="s">
        <v>134</v>
      </c>
      <c r="B804" t="s">
        <v>1852</v>
      </c>
      <c r="C804" t="s">
        <v>1864</v>
      </c>
      <c r="D804" t="s">
        <v>2006</v>
      </c>
      <c r="E804" t="s">
        <v>2023</v>
      </c>
      <c r="F804" t="s">
        <v>2024</v>
      </c>
      <c r="G804" t="s">
        <v>2025</v>
      </c>
      <c r="H804">
        <v>0</v>
      </c>
      <c r="I804">
        <v>2281054.2</v>
      </c>
      <c r="J804">
        <v>0</v>
      </c>
      <c r="K804">
        <v>2281054.2</v>
      </c>
      <c r="L804">
        <v>0</v>
      </c>
      <c r="M804">
        <v>8786208.42</v>
      </c>
      <c r="N804">
        <v>0</v>
      </c>
      <c r="O804">
        <v>8786208.42</v>
      </c>
      <c r="P804">
        <v>21</v>
      </c>
    </row>
    <row r="805" spans="1:16" ht="12.75">
      <c r="A805" t="s">
        <v>134</v>
      </c>
      <c r="B805" t="s">
        <v>1852</v>
      </c>
      <c r="C805" t="s">
        <v>1864</v>
      </c>
      <c r="D805" t="s">
        <v>2006</v>
      </c>
      <c r="E805" t="s">
        <v>2023</v>
      </c>
      <c r="F805" t="s">
        <v>2026</v>
      </c>
      <c r="G805" t="s">
        <v>2027</v>
      </c>
      <c r="H805">
        <v>0</v>
      </c>
      <c r="I805">
        <v>63752.02</v>
      </c>
      <c r="J805">
        <v>0</v>
      </c>
      <c r="K805">
        <v>63752.02</v>
      </c>
      <c r="L805">
        <v>0</v>
      </c>
      <c r="M805">
        <v>340467.36</v>
      </c>
      <c r="N805">
        <v>0</v>
      </c>
      <c r="O805">
        <v>340467.36</v>
      </c>
      <c r="P805">
        <v>21</v>
      </c>
    </row>
    <row r="806" spans="1:16" ht="12.75">
      <c r="A806" t="s">
        <v>134</v>
      </c>
      <c r="B806" t="s">
        <v>1852</v>
      </c>
      <c r="C806" t="s">
        <v>1864</v>
      </c>
      <c r="D806" t="s">
        <v>2006</v>
      </c>
      <c r="E806" t="s">
        <v>2028</v>
      </c>
      <c r="F806" t="s">
        <v>2029</v>
      </c>
      <c r="G806" t="s">
        <v>2030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21</v>
      </c>
    </row>
    <row r="807" spans="1:16" ht="12.75">
      <c r="A807" t="s">
        <v>134</v>
      </c>
      <c r="B807" t="s">
        <v>1852</v>
      </c>
      <c r="C807" t="s">
        <v>2031</v>
      </c>
      <c r="D807" t="s">
        <v>2032</v>
      </c>
      <c r="E807" t="s">
        <v>2033</v>
      </c>
      <c r="F807" t="s">
        <v>2033</v>
      </c>
      <c r="G807" t="s">
        <v>2034</v>
      </c>
      <c r="H807">
        <v>0</v>
      </c>
      <c r="I807">
        <v>7876.94</v>
      </c>
      <c r="J807">
        <v>0</v>
      </c>
      <c r="K807">
        <v>7876.94</v>
      </c>
      <c r="L807">
        <v>0</v>
      </c>
      <c r="M807">
        <v>470524.26</v>
      </c>
      <c r="N807">
        <v>0</v>
      </c>
      <c r="O807">
        <v>470524.26</v>
      </c>
      <c r="P807">
        <v>22</v>
      </c>
    </row>
    <row r="808" spans="1:16" ht="12.75">
      <c r="A808" t="s">
        <v>134</v>
      </c>
      <c r="B808" t="s">
        <v>1852</v>
      </c>
      <c r="C808" t="s">
        <v>2031</v>
      </c>
      <c r="D808" t="s">
        <v>2032</v>
      </c>
      <c r="E808" t="s">
        <v>2035</v>
      </c>
      <c r="F808" t="s">
        <v>2035</v>
      </c>
      <c r="G808" t="s">
        <v>2036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932.56</v>
      </c>
      <c r="N808">
        <v>0</v>
      </c>
      <c r="O808">
        <v>932.56</v>
      </c>
      <c r="P808">
        <v>22</v>
      </c>
    </row>
    <row r="809" spans="1:16" ht="12.75">
      <c r="A809" t="s">
        <v>134</v>
      </c>
      <c r="B809" t="s">
        <v>1852</v>
      </c>
      <c r="C809" t="s">
        <v>2031</v>
      </c>
      <c r="D809" t="s">
        <v>2032</v>
      </c>
      <c r="E809" t="s">
        <v>2037</v>
      </c>
      <c r="F809" t="s">
        <v>2037</v>
      </c>
      <c r="G809" t="s">
        <v>2038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72469.28</v>
      </c>
      <c r="N809">
        <v>0</v>
      </c>
      <c r="O809">
        <v>72469.28</v>
      </c>
      <c r="P809">
        <v>22</v>
      </c>
    </row>
    <row r="810" spans="1:16" ht="12.75">
      <c r="A810" t="s">
        <v>134</v>
      </c>
      <c r="B810" t="s">
        <v>1852</v>
      </c>
      <c r="C810" t="s">
        <v>2031</v>
      </c>
      <c r="D810" t="s">
        <v>2032</v>
      </c>
      <c r="E810" t="s">
        <v>2039</v>
      </c>
      <c r="F810" t="s">
        <v>2039</v>
      </c>
      <c r="G810" t="s">
        <v>2040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33009.74</v>
      </c>
      <c r="N810">
        <v>0</v>
      </c>
      <c r="O810">
        <v>33009.74</v>
      </c>
      <c r="P810">
        <v>22</v>
      </c>
    </row>
    <row r="811" spans="1:16" ht="12.75">
      <c r="A811" t="s">
        <v>134</v>
      </c>
      <c r="B811" t="s">
        <v>1852</v>
      </c>
      <c r="C811" t="s">
        <v>2041</v>
      </c>
      <c r="D811" t="s">
        <v>2042</v>
      </c>
      <c r="E811" t="s">
        <v>2043</v>
      </c>
      <c r="F811" t="s">
        <v>2043</v>
      </c>
      <c r="G811" t="s">
        <v>2044</v>
      </c>
      <c r="H811">
        <v>0</v>
      </c>
      <c r="I811">
        <v>182231.56</v>
      </c>
      <c r="J811">
        <v>0</v>
      </c>
      <c r="K811">
        <v>182231.56</v>
      </c>
      <c r="L811">
        <v>0</v>
      </c>
      <c r="M811">
        <v>728090.44</v>
      </c>
      <c r="N811">
        <v>0</v>
      </c>
      <c r="O811">
        <v>728090.44</v>
      </c>
      <c r="P811">
        <v>16</v>
      </c>
    </row>
    <row r="812" spans="1:16" ht="12.75">
      <c r="A812" t="s">
        <v>134</v>
      </c>
      <c r="B812" t="s">
        <v>1852</v>
      </c>
      <c r="C812" t="s">
        <v>2041</v>
      </c>
      <c r="D812" t="s">
        <v>2042</v>
      </c>
      <c r="E812" t="s">
        <v>2045</v>
      </c>
      <c r="F812" t="s">
        <v>2045</v>
      </c>
      <c r="G812" t="s">
        <v>2046</v>
      </c>
      <c r="H812">
        <v>0</v>
      </c>
      <c r="I812">
        <v>1064929.22</v>
      </c>
      <c r="J812">
        <v>0</v>
      </c>
      <c r="K812">
        <v>1064929.22</v>
      </c>
      <c r="L812">
        <v>0</v>
      </c>
      <c r="M812">
        <v>4478170.34</v>
      </c>
      <c r="N812">
        <v>0</v>
      </c>
      <c r="O812">
        <v>4478170.34</v>
      </c>
      <c r="P812">
        <v>16</v>
      </c>
    </row>
    <row r="813" spans="1:16" ht="12.75">
      <c r="A813" t="s">
        <v>134</v>
      </c>
      <c r="B813" t="s">
        <v>1852</v>
      </c>
      <c r="C813" t="s">
        <v>2041</v>
      </c>
      <c r="D813" t="s">
        <v>2042</v>
      </c>
      <c r="E813" t="s">
        <v>2047</v>
      </c>
      <c r="F813" t="s">
        <v>2048</v>
      </c>
      <c r="G813" t="s">
        <v>2049</v>
      </c>
      <c r="H813">
        <v>0</v>
      </c>
      <c r="I813">
        <v>6629763.3</v>
      </c>
      <c r="J813">
        <v>0</v>
      </c>
      <c r="K813">
        <v>6629763.3</v>
      </c>
      <c r="L813">
        <v>0</v>
      </c>
      <c r="M813">
        <v>30291594.09</v>
      </c>
      <c r="N813">
        <v>0</v>
      </c>
      <c r="O813">
        <v>30291594.09</v>
      </c>
      <c r="P813">
        <v>16</v>
      </c>
    </row>
    <row r="814" spans="1:16" ht="12.75">
      <c r="A814" t="s">
        <v>134</v>
      </c>
      <c r="B814" t="s">
        <v>1852</v>
      </c>
      <c r="C814" t="s">
        <v>2041</v>
      </c>
      <c r="D814" t="s">
        <v>2042</v>
      </c>
      <c r="E814" t="s">
        <v>2047</v>
      </c>
      <c r="F814" t="s">
        <v>2050</v>
      </c>
      <c r="G814" t="s">
        <v>2051</v>
      </c>
      <c r="H814">
        <v>0</v>
      </c>
      <c r="I814">
        <v>2682433.25</v>
      </c>
      <c r="J814">
        <v>0</v>
      </c>
      <c r="K814">
        <v>2682433.25</v>
      </c>
      <c r="L814">
        <v>0</v>
      </c>
      <c r="M814">
        <v>12233504.57</v>
      </c>
      <c r="N814">
        <v>0</v>
      </c>
      <c r="O814">
        <v>12233504.57</v>
      </c>
      <c r="P814">
        <v>16</v>
      </c>
    </row>
    <row r="815" spans="1:16" ht="12.75">
      <c r="A815" t="s">
        <v>134</v>
      </c>
      <c r="B815" t="s">
        <v>1852</v>
      </c>
      <c r="C815" t="s">
        <v>2041</v>
      </c>
      <c r="D815" t="s">
        <v>2042</v>
      </c>
      <c r="E815" t="s">
        <v>2047</v>
      </c>
      <c r="F815" t="s">
        <v>2052</v>
      </c>
      <c r="G815" t="s">
        <v>2053</v>
      </c>
      <c r="H815">
        <v>0</v>
      </c>
      <c r="I815">
        <v>8034519.97</v>
      </c>
      <c r="J815">
        <v>0</v>
      </c>
      <c r="K815">
        <v>8034519.97</v>
      </c>
      <c r="L815">
        <v>0</v>
      </c>
      <c r="M815">
        <v>36855002.230000004</v>
      </c>
      <c r="N815">
        <v>0</v>
      </c>
      <c r="O815">
        <v>36855002.23</v>
      </c>
      <c r="P815">
        <v>16</v>
      </c>
    </row>
    <row r="816" spans="1:16" ht="12.75">
      <c r="A816" t="s">
        <v>134</v>
      </c>
      <c r="B816" t="s">
        <v>1852</v>
      </c>
      <c r="C816" t="s">
        <v>2041</v>
      </c>
      <c r="D816" t="s">
        <v>2042</v>
      </c>
      <c r="E816" t="s">
        <v>2047</v>
      </c>
      <c r="F816" t="s">
        <v>2054</v>
      </c>
      <c r="G816" t="s">
        <v>2055</v>
      </c>
      <c r="H816">
        <v>0</v>
      </c>
      <c r="I816">
        <v>64340.21</v>
      </c>
      <c r="J816">
        <v>0</v>
      </c>
      <c r="K816">
        <v>64340.21</v>
      </c>
      <c r="L816">
        <v>0</v>
      </c>
      <c r="M816">
        <v>310086.13</v>
      </c>
      <c r="N816">
        <v>0</v>
      </c>
      <c r="O816">
        <v>310086.13</v>
      </c>
      <c r="P816">
        <v>16</v>
      </c>
    </row>
    <row r="817" spans="1:16" ht="12.75">
      <c r="A817" t="s">
        <v>134</v>
      </c>
      <c r="B817" t="s">
        <v>1852</v>
      </c>
      <c r="C817" t="s">
        <v>2041</v>
      </c>
      <c r="D817" t="s">
        <v>2042</v>
      </c>
      <c r="E817" t="s">
        <v>2047</v>
      </c>
      <c r="F817" t="s">
        <v>2056</v>
      </c>
      <c r="G817" t="s">
        <v>2057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16</v>
      </c>
    </row>
    <row r="818" spans="1:16" ht="12.75">
      <c r="A818" t="s">
        <v>134</v>
      </c>
      <c r="B818" t="s">
        <v>1852</v>
      </c>
      <c r="C818" t="s">
        <v>2041</v>
      </c>
      <c r="D818" t="s">
        <v>2042</v>
      </c>
      <c r="E818" t="s">
        <v>2047</v>
      </c>
      <c r="F818" t="s">
        <v>2058</v>
      </c>
      <c r="G818" t="s">
        <v>2059</v>
      </c>
      <c r="H818">
        <v>0</v>
      </c>
      <c r="I818">
        <v>360870.65</v>
      </c>
      <c r="J818">
        <v>0</v>
      </c>
      <c r="K818">
        <v>360870.65</v>
      </c>
      <c r="L818">
        <v>0</v>
      </c>
      <c r="M818">
        <v>2854244.87</v>
      </c>
      <c r="N818">
        <v>0</v>
      </c>
      <c r="O818">
        <v>2854244.87</v>
      </c>
      <c r="P818">
        <v>16</v>
      </c>
    </row>
    <row r="819" spans="1:16" ht="12.75">
      <c r="A819" t="s">
        <v>134</v>
      </c>
      <c r="B819" t="s">
        <v>1852</v>
      </c>
      <c r="C819" t="s">
        <v>2041</v>
      </c>
      <c r="D819" t="s">
        <v>2042</v>
      </c>
      <c r="E819" t="s">
        <v>2060</v>
      </c>
      <c r="F819" t="s">
        <v>2061</v>
      </c>
      <c r="G819" t="s">
        <v>2062</v>
      </c>
      <c r="H819">
        <v>0</v>
      </c>
      <c r="I819">
        <v>61344.84</v>
      </c>
      <c r="J819">
        <v>0</v>
      </c>
      <c r="K819">
        <v>61344.84</v>
      </c>
      <c r="L819">
        <v>0</v>
      </c>
      <c r="M819">
        <v>555554.22</v>
      </c>
      <c r="N819">
        <v>0</v>
      </c>
      <c r="O819">
        <v>555554.22</v>
      </c>
      <c r="P819">
        <v>16</v>
      </c>
    </row>
    <row r="820" spans="1:16" ht="12.75">
      <c r="A820" t="s">
        <v>134</v>
      </c>
      <c r="B820" t="s">
        <v>1852</v>
      </c>
      <c r="C820" t="s">
        <v>2041</v>
      </c>
      <c r="D820" t="s">
        <v>2042</v>
      </c>
      <c r="E820" t="s">
        <v>2060</v>
      </c>
      <c r="F820" t="s">
        <v>2063</v>
      </c>
      <c r="G820" t="s">
        <v>2064</v>
      </c>
      <c r="H820">
        <v>0</v>
      </c>
      <c r="I820">
        <v>96790</v>
      </c>
      <c r="J820">
        <v>0</v>
      </c>
      <c r="K820">
        <v>96790</v>
      </c>
      <c r="L820">
        <v>0</v>
      </c>
      <c r="M820">
        <v>929879.35</v>
      </c>
      <c r="N820">
        <v>0</v>
      </c>
      <c r="O820">
        <v>929879.35</v>
      </c>
      <c r="P820">
        <v>16</v>
      </c>
    </row>
    <row r="821" spans="1:16" ht="12.75">
      <c r="A821" t="s">
        <v>134</v>
      </c>
      <c r="B821" t="s">
        <v>1852</v>
      </c>
      <c r="C821" t="s">
        <v>2041</v>
      </c>
      <c r="D821" t="s">
        <v>2042</v>
      </c>
      <c r="E821" t="s">
        <v>2060</v>
      </c>
      <c r="F821" t="s">
        <v>2065</v>
      </c>
      <c r="G821" t="s">
        <v>2066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16</v>
      </c>
    </row>
    <row r="822" spans="1:16" ht="12.75">
      <c r="A822" t="s">
        <v>134</v>
      </c>
      <c r="B822" t="s">
        <v>1852</v>
      </c>
      <c r="C822" t="s">
        <v>2041</v>
      </c>
      <c r="D822" t="s">
        <v>2042</v>
      </c>
      <c r="E822" t="s">
        <v>2060</v>
      </c>
      <c r="F822" t="s">
        <v>2067</v>
      </c>
      <c r="G822" t="s">
        <v>2068</v>
      </c>
      <c r="H822">
        <v>0</v>
      </c>
      <c r="I822">
        <v>145723.18</v>
      </c>
      <c r="J822">
        <v>0</v>
      </c>
      <c r="K822">
        <v>145723.18</v>
      </c>
      <c r="L822">
        <v>0</v>
      </c>
      <c r="M822">
        <v>723306.2</v>
      </c>
      <c r="N822">
        <v>0</v>
      </c>
      <c r="O822">
        <v>723306.2</v>
      </c>
      <c r="P822">
        <v>16</v>
      </c>
    </row>
    <row r="823" spans="1:16" ht="12.75">
      <c r="A823" t="s">
        <v>134</v>
      </c>
      <c r="B823" t="s">
        <v>1852</v>
      </c>
      <c r="C823" t="s">
        <v>2041</v>
      </c>
      <c r="D823" t="s">
        <v>2069</v>
      </c>
      <c r="E823" t="s">
        <v>2070</v>
      </c>
      <c r="F823" t="s">
        <v>2070</v>
      </c>
      <c r="G823" t="s">
        <v>2071</v>
      </c>
      <c r="H823">
        <v>0</v>
      </c>
      <c r="I823">
        <v>385734.7</v>
      </c>
      <c r="J823">
        <v>0</v>
      </c>
      <c r="K823">
        <v>385734.7</v>
      </c>
      <c r="L823">
        <v>0</v>
      </c>
      <c r="M823">
        <v>2014637.91</v>
      </c>
      <c r="N823">
        <v>0</v>
      </c>
      <c r="O823">
        <v>2014637.91</v>
      </c>
      <c r="P823">
        <v>16</v>
      </c>
    </row>
    <row r="824" spans="1:16" ht="12.75">
      <c r="A824" t="s">
        <v>134</v>
      </c>
      <c r="B824" t="s">
        <v>1852</v>
      </c>
      <c r="C824" t="s">
        <v>2041</v>
      </c>
      <c r="D824" t="s">
        <v>2069</v>
      </c>
      <c r="E824" t="s">
        <v>2072</v>
      </c>
      <c r="F824" t="s">
        <v>2072</v>
      </c>
      <c r="G824" t="s">
        <v>2073</v>
      </c>
      <c r="H824">
        <v>0</v>
      </c>
      <c r="I824">
        <v>3248.19</v>
      </c>
      <c r="J824">
        <v>0</v>
      </c>
      <c r="K824">
        <v>3248.19</v>
      </c>
      <c r="L824">
        <v>0</v>
      </c>
      <c r="M824">
        <v>14794.95</v>
      </c>
      <c r="N824">
        <v>0</v>
      </c>
      <c r="O824">
        <v>14794.95</v>
      </c>
      <c r="P824">
        <v>16</v>
      </c>
    </row>
    <row r="825" spans="1:16" ht="12.75">
      <c r="A825" t="s">
        <v>134</v>
      </c>
      <c r="B825" t="s">
        <v>1852</v>
      </c>
      <c r="C825" t="s">
        <v>2041</v>
      </c>
      <c r="D825" t="s">
        <v>2069</v>
      </c>
      <c r="E825" t="s">
        <v>2074</v>
      </c>
      <c r="F825" t="s">
        <v>2074</v>
      </c>
      <c r="G825" t="s">
        <v>2075</v>
      </c>
      <c r="H825">
        <v>0</v>
      </c>
      <c r="I825">
        <v>73964.41</v>
      </c>
      <c r="J825">
        <v>0</v>
      </c>
      <c r="K825">
        <v>73964.41</v>
      </c>
      <c r="L825">
        <v>0</v>
      </c>
      <c r="M825">
        <v>472912.69</v>
      </c>
      <c r="N825">
        <v>0</v>
      </c>
      <c r="O825">
        <v>472912.69</v>
      </c>
      <c r="P825">
        <v>16</v>
      </c>
    </row>
    <row r="826" spans="1:16" ht="12.75">
      <c r="A826" t="s">
        <v>134</v>
      </c>
      <c r="B826" t="s">
        <v>1852</v>
      </c>
      <c r="C826" t="s">
        <v>2041</v>
      </c>
      <c r="D826" t="s">
        <v>2076</v>
      </c>
      <c r="E826" t="s">
        <v>2077</v>
      </c>
      <c r="F826" t="s">
        <v>2077</v>
      </c>
      <c r="G826" t="s">
        <v>1427</v>
      </c>
      <c r="H826">
        <v>0</v>
      </c>
      <c r="I826">
        <v>5623776.57</v>
      </c>
      <c r="J826">
        <v>0</v>
      </c>
      <c r="K826">
        <v>5623776.57</v>
      </c>
      <c r="L826">
        <v>0</v>
      </c>
      <c r="M826">
        <v>22857036.59</v>
      </c>
      <c r="N826">
        <v>0</v>
      </c>
      <c r="O826">
        <v>22857036.59</v>
      </c>
      <c r="P826">
        <v>17</v>
      </c>
    </row>
    <row r="827" spans="1:16" ht="12.75">
      <c r="A827" t="s">
        <v>134</v>
      </c>
      <c r="B827" t="s">
        <v>1852</v>
      </c>
      <c r="C827" t="s">
        <v>2041</v>
      </c>
      <c r="D827" t="s">
        <v>2076</v>
      </c>
      <c r="E827" t="s">
        <v>2078</v>
      </c>
      <c r="F827" t="s">
        <v>2078</v>
      </c>
      <c r="G827" t="s">
        <v>1429</v>
      </c>
      <c r="H827">
        <v>0</v>
      </c>
      <c r="I827">
        <v>332603.4</v>
      </c>
      <c r="J827">
        <v>0</v>
      </c>
      <c r="K827">
        <v>332603.4</v>
      </c>
      <c r="L827">
        <v>0</v>
      </c>
      <c r="M827">
        <v>1556406.05</v>
      </c>
      <c r="N827">
        <v>0</v>
      </c>
      <c r="O827">
        <v>1556406.05</v>
      </c>
      <c r="P827">
        <v>17</v>
      </c>
    </row>
    <row r="828" spans="1:16" ht="12.75">
      <c r="A828" t="s">
        <v>134</v>
      </c>
      <c r="B828" t="s">
        <v>1852</v>
      </c>
      <c r="C828" t="s">
        <v>2041</v>
      </c>
      <c r="D828" t="s">
        <v>2076</v>
      </c>
      <c r="E828" t="s">
        <v>2079</v>
      </c>
      <c r="F828" t="s">
        <v>2079</v>
      </c>
      <c r="G828" t="s">
        <v>2080</v>
      </c>
      <c r="H828">
        <v>0</v>
      </c>
      <c r="I828">
        <v>8340.33</v>
      </c>
      <c r="J828">
        <v>0</v>
      </c>
      <c r="K828">
        <v>8340.33</v>
      </c>
      <c r="L828">
        <v>0</v>
      </c>
      <c r="M828">
        <v>64392.4</v>
      </c>
      <c r="N828">
        <v>0</v>
      </c>
      <c r="O828">
        <v>64392.4</v>
      </c>
      <c r="P828">
        <v>17</v>
      </c>
    </row>
    <row r="829" spans="1:16" ht="12.75">
      <c r="A829" t="s">
        <v>134</v>
      </c>
      <c r="B829" t="s">
        <v>1852</v>
      </c>
      <c r="C829" t="s">
        <v>2041</v>
      </c>
      <c r="D829" t="s">
        <v>2081</v>
      </c>
      <c r="E829" t="s">
        <v>2082</v>
      </c>
      <c r="F829" t="s">
        <v>2082</v>
      </c>
      <c r="G829" t="s">
        <v>2083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17</v>
      </c>
    </row>
    <row r="830" spans="1:16" ht="12.75">
      <c r="A830" t="s">
        <v>134</v>
      </c>
      <c r="B830" t="s">
        <v>1852</v>
      </c>
      <c r="C830" t="s">
        <v>2041</v>
      </c>
      <c r="D830" t="s">
        <v>2084</v>
      </c>
      <c r="E830" t="s">
        <v>2085</v>
      </c>
      <c r="F830" t="s">
        <v>2085</v>
      </c>
      <c r="G830" t="s">
        <v>2086</v>
      </c>
      <c r="H830">
        <v>0</v>
      </c>
      <c r="I830">
        <v>45149.42</v>
      </c>
      <c r="J830">
        <v>0</v>
      </c>
      <c r="K830">
        <v>45149.42</v>
      </c>
      <c r="L830">
        <v>0</v>
      </c>
      <c r="M830">
        <v>220527.29</v>
      </c>
      <c r="N830">
        <v>0</v>
      </c>
      <c r="O830">
        <v>220527.29</v>
      </c>
      <c r="P830">
        <v>17</v>
      </c>
    </row>
    <row r="831" spans="1:16" ht="12.75">
      <c r="A831" t="s">
        <v>134</v>
      </c>
      <c r="B831" t="s">
        <v>1852</v>
      </c>
      <c r="C831" t="s">
        <v>2041</v>
      </c>
      <c r="D831" t="s">
        <v>2087</v>
      </c>
      <c r="E831" t="s">
        <v>2088</v>
      </c>
      <c r="F831" t="s">
        <v>2088</v>
      </c>
      <c r="G831" t="s">
        <v>2089</v>
      </c>
      <c r="H831">
        <v>0</v>
      </c>
      <c r="I831">
        <v>11510.91</v>
      </c>
      <c r="J831">
        <v>0</v>
      </c>
      <c r="K831">
        <v>11510.91</v>
      </c>
      <c r="L831">
        <v>0</v>
      </c>
      <c r="M831">
        <v>227982.7</v>
      </c>
      <c r="N831">
        <v>0</v>
      </c>
      <c r="O831">
        <v>227982.7</v>
      </c>
      <c r="P831">
        <v>17</v>
      </c>
    </row>
    <row r="832" spans="1:16" ht="12.75">
      <c r="A832" t="s">
        <v>134</v>
      </c>
      <c r="B832" t="s">
        <v>1852</v>
      </c>
      <c r="C832" t="s">
        <v>2041</v>
      </c>
      <c r="D832" t="s">
        <v>2087</v>
      </c>
      <c r="E832" t="s">
        <v>2090</v>
      </c>
      <c r="F832" t="s">
        <v>2090</v>
      </c>
      <c r="G832" t="s">
        <v>2091</v>
      </c>
      <c r="H832">
        <v>0</v>
      </c>
      <c r="I832">
        <v>1257.16</v>
      </c>
      <c r="J832">
        <v>0</v>
      </c>
      <c r="K832">
        <v>1257.16</v>
      </c>
      <c r="L832">
        <v>0</v>
      </c>
      <c r="M832">
        <v>489206.22</v>
      </c>
      <c r="N832">
        <v>0</v>
      </c>
      <c r="O832">
        <v>489206.22</v>
      </c>
      <c r="P832">
        <v>17</v>
      </c>
    </row>
    <row r="833" spans="1:16" ht="12.75">
      <c r="A833" t="s">
        <v>134</v>
      </c>
      <c r="B833" t="s">
        <v>1852</v>
      </c>
      <c r="C833" t="s">
        <v>2041</v>
      </c>
      <c r="D833" t="s">
        <v>2087</v>
      </c>
      <c r="E833" t="s">
        <v>2092</v>
      </c>
      <c r="F833" t="s">
        <v>2093</v>
      </c>
      <c r="G833" t="s">
        <v>2030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925.98</v>
      </c>
      <c r="N833">
        <v>0</v>
      </c>
      <c r="O833">
        <v>925.98</v>
      </c>
      <c r="P833">
        <v>17</v>
      </c>
    </row>
    <row r="834" spans="1:16" ht="12.75">
      <c r="A834" t="s">
        <v>134</v>
      </c>
      <c r="B834" t="s">
        <v>1852</v>
      </c>
      <c r="C834" t="s">
        <v>2094</v>
      </c>
      <c r="D834" t="s">
        <v>2095</v>
      </c>
      <c r="E834" t="s">
        <v>2096</v>
      </c>
      <c r="F834" t="s">
        <v>2097</v>
      </c>
      <c r="G834" t="s">
        <v>2098</v>
      </c>
      <c r="H834">
        <v>0</v>
      </c>
      <c r="I834">
        <v>1724188</v>
      </c>
      <c r="J834">
        <v>0</v>
      </c>
      <c r="K834">
        <v>1724188</v>
      </c>
      <c r="L834">
        <v>0</v>
      </c>
      <c r="M834">
        <v>6780400</v>
      </c>
      <c r="N834">
        <v>0</v>
      </c>
      <c r="O834">
        <v>6780400</v>
      </c>
      <c r="P834">
        <v>18</v>
      </c>
    </row>
    <row r="835" spans="1:16" ht="12.75">
      <c r="A835" t="s">
        <v>134</v>
      </c>
      <c r="B835" t="s">
        <v>1852</v>
      </c>
      <c r="C835" t="s">
        <v>2094</v>
      </c>
      <c r="D835" t="s">
        <v>2095</v>
      </c>
      <c r="E835" t="s">
        <v>2096</v>
      </c>
      <c r="F835" t="s">
        <v>2099</v>
      </c>
      <c r="G835" t="s">
        <v>2100</v>
      </c>
      <c r="H835">
        <v>0</v>
      </c>
      <c r="I835">
        <v>11507301.379999999</v>
      </c>
      <c r="J835">
        <v>0</v>
      </c>
      <c r="K835">
        <v>11507301.38</v>
      </c>
      <c r="L835">
        <v>0</v>
      </c>
      <c r="M835">
        <v>39871848.25</v>
      </c>
      <c r="N835">
        <v>0</v>
      </c>
      <c r="O835">
        <v>39871848.25</v>
      </c>
      <c r="P835">
        <v>18</v>
      </c>
    </row>
    <row r="836" spans="1:16" ht="12.75">
      <c r="A836" t="s">
        <v>134</v>
      </c>
      <c r="B836" t="s">
        <v>1852</v>
      </c>
      <c r="C836" t="s">
        <v>2094</v>
      </c>
      <c r="D836" t="s">
        <v>2095</v>
      </c>
      <c r="E836" t="s">
        <v>2096</v>
      </c>
      <c r="F836" t="s">
        <v>2101</v>
      </c>
      <c r="G836" t="s">
        <v>2102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745000</v>
      </c>
      <c r="N836">
        <v>0</v>
      </c>
      <c r="O836">
        <v>745000</v>
      </c>
      <c r="P836">
        <v>18</v>
      </c>
    </row>
    <row r="837" spans="1:16" ht="12.75">
      <c r="A837" t="s">
        <v>134</v>
      </c>
      <c r="B837" t="s">
        <v>1852</v>
      </c>
      <c r="C837" t="s">
        <v>2094</v>
      </c>
      <c r="D837" t="s">
        <v>2095</v>
      </c>
      <c r="E837" t="s">
        <v>2096</v>
      </c>
      <c r="F837" t="s">
        <v>2103</v>
      </c>
      <c r="G837" t="s">
        <v>2104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18</v>
      </c>
    </row>
    <row r="838" spans="1:16" ht="12.75">
      <c r="A838" t="s">
        <v>134</v>
      </c>
      <c r="B838" t="s">
        <v>1852</v>
      </c>
      <c r="C838" t="s">
        <v>2094</v>
      </c>
      <c r="D838" t="s">
        <v>2095</v>
      </c>
      <c r="E838" t="s">
        <v>2096</v>
      </c>
      <c r="F838" t="s">
        <v>2105</v>
      </c>
      <c r="G838" t="s">
        <v>2106</v>
      </c>
      <c r="H838">
        <v>0</v>
      </c>
      <c r="I838">
        <v>499953.3</v>
      </c>
      <c r="J838">
        <v>0</v>
      </c>
      <c r="K838">
        <v>499953.3</v>
      </c>
      <c r="L838">
        <v>0</v>
      </c>
      <c r="M838">
        <v>1213114.75</v>
      </c>
      <c r="N838">
        <v>0</v>
      </c>
      <c r="O838">
        <v>1213114.75</v>
      </c>
      <c r="P838">
        <v>18</v>
      </c>
    </row>
    <row r="839" spans="1:16" ht="12.75">
      <c r="A839" t="s">
        <v>134</v>
      </c>
      <c r="B839" t="s">
        <v>1852</v>
      </c>
      <c r="C839" t="s">
        <v>2094</v>
      </c>
      <c r="D839" t="s">
        <v>2095</v>
      </c>
      <c r="E839" t="s">
        <v>2096</v>
      </c>
      <c r="F839" t="s">
        <v>2107</v>
      </c>
      <c r="G839" t="s">
        <v>2108</v>
      </c>
      <c r="H839">
        <v>0</v>
      </c>
      <c r="I839">
        <v>1758508.18</v>
      </c>
      <c r="J839">
        <v>0</v>
      </c>
      <c r="K839">
        <v>1758508.18</v>
      </c>
      <c r="L839">
        <v>0</v>
      </c>
      <c r="M839">
        <v>1989301.51</v>
      </c>
      <c r="N839">
        <v>0</v>
      </c>
      <c r="O839">
        <v>1989301.51</v>
      </c>
      <c r="P839">
        <v>18</v>
      </c>
    </row>
    <row r="840" spans="1:16" ht="12.75">
      <c r="A840" t="s">
        <v>134</v>
      </c>
      <c r="B840" t="s">
        <v>1852</v>
      </c>
      <c r="C840" t="s">
        <v>2094</v>
      </c>
      <c r="D840" t="s">
        <v>2095</v>
      </c>
      <c r="E840" t="s">
        <v>2109</v>
      </c>
      <c r="F840" t="s">
        <v>2110</v>
      </c>
      <c r="G840" t="s">
        <v>2111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305824972.3</v>
      </c>
      <c r="N840">
        <v>0</v>
      </c>
      <c r="O840">
        <v>305824972.3</v>
      </c>
      <c r="P840">
        <v>18</v>
      </c>
    </row>
    <row r="841" spans="1:16" ht="12.75">
      <c r="A841" t="s">
        <v>134</v>
      </c>
      <c r="B841" t="s">
        <v>1852</v>
      </c>
      <c r="C841" t="s">
        <v>2094</v>
      </c>
      <c r="D841" t="s">
        <v>2095</v>
      </c>
      <c r="E841" t="s">
        <v>2109</v>
      </c>
      <c r="F841" t="s">
        <v>2112</v>
      </c>
      <c r="G841" t="s">
        <v>2113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8679495.17</v>
      </c>
      <c r="N841">
        <v>0</v>
      </c>
      <c r="O841">
        <v>8679495.17</v>
      </c>
      <c r="P841">
        <v>18</v>
      </c>
    </row>
    <row r="842" spans="1:16" ht="12.75">
      <c r="A842" t="s">
        <v>134</v>
      </c>
      <c r="B842" t="s">
        <v>1852</v>
      </c>
      <c r="C842" t="s">
        <v>2094</v>
      </c>
      <c r="D842" t="s">
        <v>2095</v>
      </c>
      <c r="E842" t="s">
        <v>2109</v>
      </c>
      <c r="F842" t="s">
        <v>2114</v>
      </c>
      <c r="G842" t="s">
        <v>2115</v>
      </c>
      <c r="H842">
        <v>0</v>
      </c>
      <c r="I842">
        <v>581951442</v>
      </c>
      <c r="J842">
        <v>0</v>
      </c>
      <c r="K842">
        <v>581951442</v>
      </c>
      <c r="L842">
        <v>0</v>
      </c>
      <c r="M842">
        <v>3459044290</v>
      </c>
      <c r="N842">
        <v>0</v>
      </c>
      <c r="O842">
        <v>3459044290</v>
      </c>
      <c r="P842">
        <v>18</v>
      </c>
    </row>
    <row r="843" spans="1:16" ht="12.75">
      <c r="A843" t="s">
        <v>134</v>
      </c>
      <c r="B843" t="s">
        <v>1852</v>
      </c>
      <c r="C843" t="s">
        <v>2094</v>
      </c>
      <c r="D843" t="s">
        <v>2095</v>
      </c>
      <c r="E843" t="s">
        <v>2109</v>
      </c>
      <c r="F843" t="s">
        <v>2116</v>
      </c>
      <c r="G843" t="s">
        <v>2117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18</v>
      </c>
    </row>
    <row r="844" spans="1:16" ht="12.75">
      <c r="A844" t="s">
        <v>134</v>
      </c>
      <c r="B844" t="s">
        <v>1852</v>
      </c>
      <c r="C844" t="s">
        <v>2094</v>
      </c>
      <c r="D844" t="s">
        <v>2095</v>
      </c>
      <c r="E844" t="s">
        <v>2109</v>
      </c>
      <c r="F844" t="s">
        <v>2118</v>
      </c>
      <c r="G844" t="s">
        <v>2119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18</v>
      </c>
    </row>
    <row r="845" spans="1:16" ht="12.75">
      <c r="A845" t="s">
        <v>134</v>
      </c>
      <c r="B845" t="s">
        <v>1852</v>
      </c>
      <c r="C845" t="s">
        <v>2094</v>
      </c>
      <c r="D845" t="s">
        <v>2095</v>
      </c>
      <c r="E845" t="s">
        <v>2109</v>
      </c>
      <c r="F845" t="s">
        <v>2120</v>
      </c>
      <c r="G845" t="s">
        <v>2121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54495.58</v>
      </c>
      <c r="N845">
        <v>0</v>
      </c>
      <c r="O845">
        <v>54495.58</v>
      </c>
      <c r="P845">
        <v>18</v>
      </c>
    </row>
    <row r="846" spans="1:16" ht="12.75">
      <c r="A846" t="s">
        <v>134</v>
      </c>
      <c r="B846" t="s">
        <v>1852</v>
      </c>
      <c r="C846" t="s">
        <v>2094</v>
      </c>
      <c r="D846" t="s">
        <v>2095</v>
      </c>
      <c r="E846" t="s">
        <v>2109</v>
      </c>
      <c r="F846" t="s">
        <v>2122</v>
      </c>
      <c r="G846" t="s">
        <v>2123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18</v>
      </c>
    </row>
    <row r="847" spans="1:16" ht="12.75">
      <c r="A847" t="s">
        <v>134</v>
      </c>
      <c r="B847" t="s">
        <v>1852</v>
      </c>
      <c r="C847" t="s">
        <v>2094</v>
      </c>
      <c r="D847" t="s">
        <v>2095</v>
      </c>
      <c r="E847" t="s">
        <v>2109</v>
      </c>
      <c r="F847" t="s">
        <v>2124</v>
      </c>
      <c r="G847" t="s">
        <v>2125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18</v>
      </c>
    </row>
    <row r="848" spans="1:16" ht="12.75">
      <c r="A848" t="s">
        <v>134</v>
      </c>
      <c r="B848" t="s">
        <v>1852</v>
      </c>
      <c r="C848" t="s">
        <v>2094</v>
      </c>
      <c r="D848" t="s">
        <v>2095</v>
      </c>
      <c r="E848" t="s">
        <v>2109</v>
      </c>
      <c r="F848" t="s">
        <v>2126</v>
      </c>
      <c r="G848" t="s">
        <v>2127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18</v>
      </c>
    </row>
    <row r="849" spans="1:16" ht="12.75">
      <c r="A849" t="s">
        <v>134</v>
      </c>
      <c r="B849" t="s">
        <v>1852</v>
      </c>
      <c r="C849" t="s">
        <v>2094</v>
      </c>
      <c r="D849" t="s">
        <v>2095</v>
      </c>
      <c r="E849" t="s">
        <v>2109</v>
      </c>
      <c r="F849" t="s">
        <v>2128</v>
      </c>
      <c r="G849" t="s">
        <v>2129</v>
      </c>
      <c r="H849">
        <v>0</v>
      </c>
      <c r="I849">
        <v>135819591.62</v>
      </c>
      <c r="J849">
        <v>0</v>
      </c>
      <c r="K849">
        <v>135819591.62</v>
      </c>
      <c r="L849">
        <v>0</v>
      </c>
      <c r="M849">
        <v>558535686.9</v>
      </c>
      <c r="N849">
        <v>0</v>
      </c>
      <c r="O849">
        <v>558535686.9</v>
      </c>
      <c r="P849">
        <v>18</v>
      </c>
    </row>
    <row r="850" spans="1:16" ht="12.75">
      <c r="A850" t="s">
        <v>134</v>
      </c>
      <c r="B850" t="s">
        <v>1852</v>
      </c>
      <c r="C850" t="s">
        <v>2094</v>
      </c>
      <c r="D850" t="s">
        <v>2095</v>
      </c>
      <c r="E850" t="s">
        <v>2109</v>
      </c>
      <c r="F850" t="s">
        <v>2130</v>
      </c>
      <c r="G850" t="s">
        <v>2131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18</v>
      </c>
    </row>
    <row r="851" spans="1:16" ht="12.75">
      <c r="A851" t="s">
        <v>134</v>
      </c>
      <c r="B851" t="s">
        <v>1852</v>
      </c>
      <c r="C851" t="s">
        <v>2094</v>
      </c>
      <c r="D851" t="s">
        <v>2095</v>
      </c>
      <c r="E851" t="s">
        <v>2109</v>
      </c>
      <c r="F851" t="s">
        <v>2132</v>
      </c>
      <c r="G851" t="s">
        <v>2133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506794.02</v>
      </c>
      <c r="N851">
        <v>0</v>
      </c>
      <c r="O851">
        <v>506794.02</v>
      </c>
      <c r="P851">
        <v>18</v>
      </c>
    </row>
    <row r="852" spans="1:16" ht="12.75">
      <c r="A852" t="s">
        <v>134</v>
      </c>
      <c r="B852" t="s">
        <v>1852</v>
      </c>
      <c r="C852" t="s">
        <v>2094</v>
      </c>
      <c r="D852" t="s">
        <v>2095</v>
      </c>
      <c r="E852" t="s">
        <v>2109</v>
      </c>
      <c r="F852" t="s">
        <v>2134</v>
      </c>
      <c r="G852" t="s">
        <v>2135</v>
      </c>
      <c r="H852">
        <v>0</v>
      </c>
      <c r="I852">
        <v>2624370.5</v>
      </c>
      <c r="J852">
        <v>0</v>
      </c>
      <c r="K852">
        <v>2624370.5</v>
      </c>
      <c r="L852">
        <v>0</v>
      </c>
      <c r="M852">
        <v>13479523.57</v>
      </c>
      <c r="N852">
        <v>0</v>
      </c>
      <c r="O852">
        <v>13479523.57</v>
      </c>
      <c r="P852">
        <v>18</v>
      </c>
    </row>
    <row r="853" spans="1:16" ht="12.75">
      <c r="A853" t="s">
        <v>134</v>
      </c>
      <c r="B853" t="s">
        <v>1852</v>
      </c>
      <c r="C853" t="s">
        <v>2094</v>
      </c>
      <c r="D853" t="s">
        <v>2095</v>
      </c>
      <c r="E853" t="s">
        <v>2109</v>
      </c>
      <c r="F853" t="s">
        <v>2136</v>
      </c>
      <c r="G853" t="s">
        <v>2137</v>
      </c>
      <c r="H853">
        <v>0</v>
      </c>
      <c r="I853">
        <v>2349.89</v>
      </c>
      <c r="J853">
        <v>0</v>
      </c>
      <c r="K853">
        <v>2349.89</v>
      </c>
      <c r="L853">
        <v>0</v>
      </c>
      <c r="M853">
        <v>28989412.060000002</v>
      </c>
      <c r="N853">
        <v>0</v>
      </c>
      <c r="O853">
        <v>28989412.06</v>
      </c>
      <c r="P853">
        <v>18</v>
      </c>
    </row>
    <row r="854" spans="1:16" ht="12.75">
      <c r="A854" t="s">
        <v>134</v>
      </c>
      <c r="B854" t="s">
        <v>1852</v>
      </c>
      <c r="C854" t="s">
        <v>2094</v>
      </c>
      <c r="D854" t="s">
        <v>2095</v>
      </c>
      <c r="E854" t="s">
        <v>2109</v>
      </c>
      <c r="F854" t="s">
        <v>2138</v>
      </c>
      <c r="G854" t="s">
        <v>2139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1469966.29</v>
      </c>
      <c r="N854">
        <v>0</v>
      </c>
      <c r="O854">
        <v>1469966.29</v>
      </c>
      <c r="P854">
        <v>18</v>
      </c>
    </row>
    <row r="855" spans="1:16" ht="12.75">
      <c r="A855" t="s">
        <v>134</v>
      </c>
      <c r="B855" t="s">
        <v>1852</v>
      </c>
      <c r="C855" t="s">
        <v>2094</v>
      </c>
      <c r="D855" t="s">
        <v>2140</v>
      </c>
      <c r="E855" t="s">
        <v>2141</v>
      </c>
      <c r="F855" t="s">
        <v>2142</v>
      </c>
      <c r="G855" t="s">
        <v>2143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18</v>
      </c>
    </row>
    <row r="856" spans="1:16" ht="12.75">
      <c r="A856" t="s">
        <v>134</v>
      </c>
      <c r="B856" t="s">
        <v>1852</v>
      </c>
      <c r="C856" t="s">
        <v>2094</v>
      </c>
      <c r="D856" t="s">
        <v>2140</v>
      </c>
      <c r="E856" t="s">
        <v>2141</v>
      </c>
      <c r="F856" t="s">
        <v>2144</v>
      </c>
      <c r="G856" t="s">
        <v>2145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18</v>
      </c>
    </row>
    <row r="857" spans="1:16" ht="12.75">
      <c r="A857" t="s">
        <v>134</v>
      </c>
      <c r="B857" t="s">
        <v>1852</v>
      </c>
      <c r="C857" t="s">
        <v>2094</v>
      </c>
      <c r="D857" t="s">
        <v>2140</v>
      </c>
      <c r="E857" t="s">
        <v>2146</v>
      </c>
      <c r="F857" t="s">
        <v>2147</v>
      </c>
      <c r="G857" t="s">
        <v>2148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18</v>
      </c>
    </row>
    <row r="858" spans="1:16" ht="12.75">
      <c r="A858" t="s">
        <v>134</v>
      </c>
      <c r="B858" t="s">
        <v>1852</v>
      </c>
      <c r="C858" t="s">
        <v>2094</v>
      </c>
      <c r="D858" t="s">
        <v>2140</v>
      </c>
      <c r="E858" t="s">
        <v>2146</v>
      </c>
      <c r="F858" t="s">
        <v>2149</v>
      </c>
      <c r="G858" t="s">
        <v>2150</v>
      </c>
      <c r="H858">
        <v>0</v>
      </c>
      <c r="I858">
        <v>63521.68</v>
      </c>
      <c r="J858">
        <v>0</v>
      </c>
      <c r="K858">
        <v>63521.68</v>
      </c>
      <c r="L858">
        <v>0</v>
      </c>
      <c r="M858">
        <v>12196858.1</v>
      </c>
      <c r="N858">
        <v>0</v>
      </c>
      <c r="O858">
        <v>12196858.1</v>
      </c>
      <c r="P858">
        <v>18</v>
      </c>
    </row>
    <row r="859" spans="1:16" ht="12.75">
      <c r="A859" t="s">
        <v>134</v>
      </c>
      <c r="B859" t="s">
        <v>1852</v>
      </c>
      <c r="C859" t="s">
        <v>2094</v>
      </c>
      <c r="D859" t="s">
        <v>2140</v>
      </c>
      <c r="E859" t="s">
        <v>2146</v>
      </c>
      <c r="F859" t="s">
        <v>2151</v>
      </c>
      <c r="G859" t="s">
        <v>2152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17475.05</v>
      </c>
      <c r="N859">
        <v>0</v>
      </c>
      <c r="O859">
        <v>17475.05</v>
      </c>
      <c r="P859">
        <v>18</v>
      </c>
    </row>
    <row r="860" spans="1:16" ht="12.75">
      <c r="A860" t="s">
        <v>134</v>
      </c>
      <c r="B860" t="s">
        <v>1852</v>
      </c>
      <c r="C860" t="s">
        <v>2094</v>
      </c>
      <c r="D860" t="s">
        <v>2140</v>
      </c>
      <c r="E860" t="s">
        <v>2146</v>
      </c>
      <c r="F860" t="s">
        <v>2153</v>
      </c>
      <c r="G860" t="s">
        <v>2154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18</v>
      </c>
    </row>
    <row r="861" spans="1:16" ht="12.75">
      <c r="A861" t="s">
        <v>134</v>
      </c>
      <c r="B861" t="s">
        <v>1852</v>
      </c>
      <c r="C861" t="s">
        <v>2094</v>
      </c>
      <c r="D861" t="s">
        <v>2140</v>
      </c>
      <c r="E861" t="s">
        <v>2146</v>
      </c>
      <c r="F861" t="s">
        <v>2155</v>
      </c>
      <c r="G861" t="s">
        <v>2156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18</v>
      </c>
    </row>
    <row r="862" spans="1:16" ht="12.75">
      <c r="A862" t="s">
        <v>134</v>
      </c>
      <c r="B862" t="s">
        <v>1852</v>
      </c>
      <c r="C862" t="s">
        <v>2094</v>
      </c>
      <c r="D862" t="s">
        <v>2140</v>
      </c>
      <c r="E862" t="s">
        <v>2146</v>
      </c>
      <c r="F862" t="s">
        <v>2157</v>
      </c>
      <c r="G862" t="s">
        <v>2158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18</v>
      </c>
    </row>
    <row r="863" spans="1:16" ht="12.75">
      <c r="A863" t="s">
        <v>134</v>
      </c>
      <c r="B863" t="s">
        <v>1852</v>
      </c>
      <c r="C863" t="s">
        <v>2094</v>
      </c>
      <c r="D863" t="s">
        <v>2140</v>
      </c>
      <c r="E863" t="s">
        <v>2146</v>
      </c>
      <c r="F863" t="s">
        <v>2159</v>
      </c>
      <c r="G863" t="s">
        <v>2160</v>
      </c>
      <c r="H863">
        <v>0</v>
      </c>
      <c r="I863">
        <v>9270694.14</v>
      </c>
      <c r="J863">
        <v>0</v>
      </c>
      <c r="K863">
        <v>9270694.14</v>
      </c>
      <c r="L863">
        <v>0</v>
      </c>
      <c r="M863">
        <v>61945172.97</v>
      </c>
      <c r="N863">
        <v>0</v>
      </c>
      <c r="O863">
        <v>61945172.97</v>
      </c>
      <c r="P863">
        <v>18</v>
      </c>
    </row>
    <row r="864" spans="1:16" ht="12.75">
      <c r="A864" t="s">
        <v>134</v>
      </c>
      <c r="B864" t="s">
        <v>1852</v>
      </c>
      <c r="C864" t="s">
        <v>2094</v>
      </c>
      <c r="D864" t="s">
        <v>2140</v>
      </c>
      <c r="E864" t="s">
        <v>2146</v>
      </c>
      <c r="F864" t="s">
        <v>2161</v>
      </c>
      <c r="G864" t="s">
        <v>2162</v>
      </c>
      <c r="H864">
        <v>0</v>
      </c>
      <c r="I864">
        <v>21099822.98</v>
      </c>
      <c r="J864">
        <v>0</v>
      </c>
      <c r="K864">
        <v>21099822.98</v>
      </c>
      <c r="L864">
        <v>0</v>
      </c>
      <c r="M864">
        <v>87350508.39</v>
      </c>
      <c r="N864">
        <v>0</v>
      </c>
      <c r="O864">
        <v>87350508.39</v>
      </c>
      <c r="P864">
        <v>18</v>
      </c>
    </row>
    <row r="865" spans="1:16" ht="12.75">
      <c r="A865" t="s">
        <v>134</v>
      </c>
      <c r="B865" t="s">
        <v>1852</v>
      </c>
      <c r="C865" t="s">
        <v>2094</v>
      </c>
      <c r="D865" t="s">
        <v>2140</v>
      </c>
      <c r="E865" t="s">
        <v>2146</v>
      </c>
      <c r="F865" t="s">
        <v>2163</v>
      </c>
      <c r="G865" t="s">
        <v>2164</v>
      </c>
      <c r="H865">
        <v>0</v>
      </c>
      <c r="I865">
        <v>18736485.380000003</v>
      </c>
      <c r="J865">
        <v>0</v>
      </c>
      <c r="K865">
        <v>18736485.38</v>
      </c>
      <c r="L865">
        <v>0</v>
      </c>
      <c r="M865">
        <v>122819760.03</v>
      </c>
      <c r="N865">
        <v>0</v>
      </c>
      <c r="O865">
        <v>122819760.03</v>
      </c>
      <c r="P865">
        <v>18</v>
      </c>
    </row>
    <row r="866" spans="1:16" ht="12.75">
      <c r="A866" t="s">
        <v>134</v>
      </c>
      <c r="B866" t="s">
        <v>1852</v>
      </c>
      <c r="C866" t="s">
        <v>2094</v>
      </c>
      <c r="D866" t="s">
        <v>2140</v>
      </c>
      <c r="E866" t="s">
        <v>2146</v>
      </c>
      <c r="F866" t="s">
        <v>2165</v>
      </c>
      <c r="G866" t="s">
        <v>2166</v>
      </c>
      <c r="H866">
        <v>0</v>
      </c>
      <c r="I866">
        <v>361605.34</v>
      </c>
      <c r="J866">
        <v>0</v>
      </c>
      <c r="K866">
        <v>361605.34</v>
      </c>
      <c r="L866">
        <v>0</v>
      </c>
      <c r="M866">
        <v>6333716.52</v>
      </c>
      <c r="N866">
        <v>0</v>
      </c>
      <c r="O866">
        <v>6333716.52</v>
      </c>
      <c r="P866">
        <v>18</v>
      </c>
    </row>
    <row r="867" spans="1:16" ht="12.75">
      <c r="A867" t="s">
        <v>134</v>
      </c>
      <c r="B867" t="s">
        <v>1852</v>
      </c>
      <c r="C867" t="s">
        <v>2094</v>
      </c>
      <c r="D867" t="s">
        <v>2140</v>
      </c>
      <c r="E867" t="s">
        <v>2146</v>
      </c>
      <c r="F867" t="s">
        <v>2167</v>
      </c>
      <c r="G867" t="s">
        <v>2168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3977611.64</v>
      </c>
      <c r="N867">
        <v>0</v>
      </c>
      <c r="O867">
        <v>3977611.64</v>
      </c>
      <c r="P867">
        <v>18</v>
      </c>
    </row>
    <row r="868" spans="1:16" ht="12.75">
      <c r="A868" t="s">
        <v>134</v>
      </c>
      <c r="B868" t="s">
        <v>1852</v>
      </c>
      <c r="C868" t="s">
        <v>2094</v>
      </c>
      <c r="D868" t="s">
        <v>2140</v>
      </c>
      <c r="E868" t="s">
        <v>2146</v>
      </c>
      <c r="F868" t="s">
        <v>2169</v>
      </c>
      <c r="G868" t="s">
        <v>2170</v>
      </c>
      <c r="H868">
        <v>0</v>
      </c>
      <c r="I868">
        <v>75650</v>
      </c>
      <c r="J868">
        <v>0</v>
      </c>
      <c r="K868">
        <v>75650</v>
      </c>
      <c r="L868">
        <v>0</v>
      </c>
      <c r="M868">
        <v>717818</v>
      </c>
      <c r="N868">
        <v>0</v>
      </c>
      <c r="O868">
        <v>717818</v>
      </c>
      <c r="P868">
        <v>18</v>
      </c>
    </row>
    <row r="869" spans="1:16" ht="12.75">
      <c r="A869" t="s">
        <v>134</v>
      </c>
      <c r="B869" t="s">
        <v>1852</v>
      </c>
      <c r="C869" t="s">
        <v>2094</v>
      </c>
      <c r="D869" t="s">
        <v>2140</v>
      </c>
      <c r="E869" t="s">
        <v>2146</v>
      </c>
      <c r="F869" t="s">
        <v>2171</v>
      </c>
      <c r="G869" t="s">
        <v>2172</v>
      </c>
      <c r="H869">
        <v>0</v>
      </c>
      <c r="I869">
        <v>4739.74</v>
      </c>
      <c r="J869">
        <v>0</v>
      </c>
      <c r="K869">
        <v>4739.74</v>
      </c>
      <c r="L869">
        <v>0</v>
      </c>
      <c r="M869">
        <v>12045182.06</v>
      </c>
      <c r="N869">
        <v>0</v>
      </c>
      <c r="O869">
        <v>12045182.06</v>
      </c>
      <c r="P869">
        <v>18</v>
      </c>
    </row>
    <row r="870" spans="1:16" ht="12.75">
      <c r="A870" t="s">
        <v>134</v>
      </c>
      <c r="B870" t="s">
        <v>1852</v>
      </c>
      <c r="C870" t="s">
        <v>2094</v>
      </c>
      <c r="D870" t="s">
        <v>2140</v>
      </c>
      <c r="E870" t="s">
        <v>2146</v>
      </c>
      <c r="F870" t="s">
        <v>2173</v>
      </c>
      <c r="G870" t="s">
        <v>2174</v>
      </c>
      <c r="H870">
        <v>0</v>
      </c>
      <c r="I870">
        <v>287141</v>
      </c>
      <c r="J870">
        <v>0</v>
      </c>
      <c r="K870">
        <v>287141</v>
      </c>
      <c r="L870">
        <v>0</v>
      </c>
      <c r="M870">
        <v>3759328.35</v>
      </c>
      <c r="N870">
        <v>0</v>
      </c>
      <c r="O870">
        <v>3759328.35</v>
      </c>
      <c r="P870">
        <v>18</v>
      </c>
    </row>
    <row r="871" spans="1:16" ht="12.75">
      <c r="A871" t="s">
        <v>134</v>
      </c>
      <c r="B871" t="s">
        <v>1852</v>
      </c>
      <c r="C871" t="s">
        <v>2094</v>
      </c>
      <c r="D871" t="s">
        <v>2140</v>
      </c>
      <c r="E871" t="s">
        <v>2146</v>
      </c>
      <c r="F871" t="s">
        <v>2175</v>
      </c>
      <c r="G871" t="s">
        <v>2176</v>
      </c>
      <c r="H871">
        <v>0</v>
      </c>
      <c r="I871">
        <v>334336</v>
      </c>
      <c r="J871">
        <v>0</v>
      </c>
      <c r="K871">
        <v>334336</v>
      </c>
      <c r="L871">
        <v>0</v>
      </c>
      <c r="M871">
        <v>10391456.61</v>
      </c>
      <c r="N871">
        <v>0</v>
      </c>
      <c r="O871">
        <v>10391456.61</v>
      </c>
      <c r="P871">
        <v>18</v>
      </c>
    </row>
    <row r="872" spans="1:16" ht="12.75">
      <c r="A872" t="s">
        <v>134</v>
      </c>
      <c r="B872" t="s">
        <v>1852</v>
      </c>
      <c r="C872" t="s">
        <v>2094</v>
      </c>
      <c r="D872" t="s">
        <v>2140</v>
      </c>
      <c r="E872" t="s">
        <v>2146</v>
      </c>
      <c r="F872" t="s">
        <v>2177</v>
      </c>
      <c r="G872" t="s">
        <v>2178</v>
      </c>
      <c r="H872">
        <v>0</v>
      </c>
      <c r="I872">
        <v>52054.12</v>
      </c>
      <c r="J872">
        <v>0</v>
      </c>
      <c r="K872">
        <v>52054.12</v>
      </c>
      <c r="L872">
        <v>0</v>
      </c>
      <c r="M872">
        <v>8694149.04</v>
      </c>
      <c r="N872">
        <v>0</v>
      </c>
      <c r="O872">
        <v>8694149.04</v>
      </c>
      <c r="P872">
        <v>18</v>
      </c>
    </row>
    <row r="873" spans="1:16" ht="12.75">
      <c r="A873" t="s">
        <v>134</v>
      </c>
      <c r="B873" t="s">
        <v>1852</v>
      </c>
      <c r="C873" t="s">
        <v>2094</v>
      </c>
      <c r="D873" t="s">
        <v>2140</v>
      </c>
      <c r="E873" t="s">
        <v>2146</v>
      </c>
      <c r="F873" t="s">
        <v>2179</v>
      </c>
      <c r="G873" t="s">
        <v>2180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18</v>
      </c>
    </row>
    <row r="874" spans="1:16" ht="12.75">
      <c r="A874" t="s">
        <v>134</v>
      </c>
      <c r="B874" t="s">
        <v>1852</v>
      </c>
      <c r="C874" t="s">
        <v>2094</v>
      </c>
      <c r="D874" t="s">
        <v>2140</v>
      </c>
      <c r="E874" t="s">
        <v>2146</v>
      </c>
      <c r="F874" t="s">
        <v>2181</v>
      </c>
      <c r="G874" t="s">
        <v>2182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30000</v>
      </c>
      <c r="N874">
        <v>0</v>
      </c>
      <c r="O874">
        <v>30000</v>
      </c>
      <c r="P874">
        <v>18</v>
      </c>
    </row>
    <row r="875" spans="1:16" ht="12.75">
      <c r="A875" t="s">
        <v>134</v>
      </c>
      <c r="B875" t="s">
        <v>1852</v>
      </c>
      <c r="C875" t="s">
        <v>2183</v>
      </c>
      <c r="D875" t="s">
        <v>2184</v>
      </c>
      <c r="E875" t="s">
        <v>2185</v>
      </c>
      <c r="F875" t="s">
        <v>2186</v>
      </c>
      <c r="G875" t="s">
        <v>2187</v>
      </c>
      <c r="H875">
        <v>0</v>
      </c>
      <c r="I875">
        <v>476338.86</v>
      </c>
      <c r="J875">
        <v>0</v>
      </c>
      <c r="K875">
        <v>476338.86</v>
      </c>
      <c r="L875">
        <v>0</v>
      </c>
      <c r="M875">
        <v>2127728.2</v>
      </c>
      <c r="N875">
        <v>0</v>
      </c>
      <c r="O875">
        <v>2127728.2</v>
      </c>
      <c r="P875">
        <v>36</v>
      </c>
    </row>
    <row r="876" spans="1:16" ht="12.75">
      <c r="A876" t="s">
        <v>134</v>
      </c>
      <c r="B876" t="s">
        <v>1852</v>
      </c>
      <c r="C876" t="s">
        <v>2183</v>
      </c>
      <c r="D876" t="s">
        <v>2184</v>
      </c>
      <c r="E876" t="s">
        <v>2185</v>
      </c>
      <c r="F876" t="s">
        <v>2188</v>
      </c>
      <c r="G876" t="s">
        <v>2189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13266.36</v>
      </c>
      <c r="N876">
        <v>0</v>
      </c>
      <c r="O876">
        <v>13266.36</v>
      </c>
      <c r="P876">
        <v>36</v>
      </c>
    </row>
    <row r="877" spans="1:16" ht="12.75">
      <c r="A877" t="s">
        <v>134</v>
      </c>
      <c r="B877" t="s">
        <v>1852</v>
      </c>
      <c r="C877" t="s">
        <v>2183</v>
      </c>
      <c r="D877" t="s">
        <v>2184</v>
      </c>
      <c r="E877" t="s">
        <v>2190</v>
      </c>
      <c r="F877" t="s">
        <v>2191</v>
      </c>
      <c r="G877" t="s">
        <v>2192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36</v>
      </c>
    </row>
    <row r="878" spans="1:16" ht="12.75">
      <c r="A878" t="s">
        <v>134</v>
      </c>
      <c r="B878" t="s">
        <v>1852</v>
      </c>
      <c r="C878" t="s">
        <v>2183</v>
      </c>
      <c r="D878" t="s">
        <v>2184</v>
      </c>
      <c r="E878" t="s">
        <v>2190</v>
      </c>
      <c r="F878" t="s">
        <v>2193</v>
      </c>
      <c r="G878" t="s">
        <v>2194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36</v>
      </c>
    </row>
    <row r="879" spans="1:16" ht="12.75">
      <c r="A879" t="s">
        <v>134</v>
      </c>
      <c r="B879" t="s">
        <v>1852</v>
      </c>
      <c r="C879" t="s">
        <v>2183</v>
      </c>
      <c r="D879" t="s">
        <v>2184</v>
      </c>
      <c r="E879" t="s">
        <v>2190</v>
      </c>
      <c r="F879" t="s">
        <v>2195</v>
      </c>
      <c r="G879" t="s">
        <v>2196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36</v>
      </c>
    </row>
    <row r="880" spans="1:16" ht="12.75">
      <c r="A880" t="s">
        <v>134</v>
      </c>
      <c r="B880" t="s">
        <v>1852</v>
      </c>
      <c r="C880" t="s">
        <v>2183</v>
      </c>
      <c r="D880" t="s">
        <v>2184</v>
      </c>
      <c r="E880" t="s">
        <v>2190</v>
      </c>
      <c r="F880" t="s">
        <v>2197</v>
      </c>
      <c r="G880" t="s">
        <v>2198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36</v>
      </c>
    </row>
    <row r="881" spans="1:16" ht="12.75">
      <c r="A881" t="s">
        <v>134</v>
      </c>
      <c r="B881" t="s">
        <v>1852</v>
      </c>
      <c r="C881" t="s">
        <v>2183</v>
      </c>
      <c r="D881" t="s">
        <v>2184</v>
      </c>
      <c r="E881" t="s">
        <v>2199</v>
      </c>
      <c r="F881" t="s">
        <v>2199</v>
      </c>
      <c r="G881" t="s">
        <v>2200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36</v>
      </c>
    </row>
    <row r="882" spans="1:16" ht="12.75">
      <c r="A882" t="s">
        <v>134</v>
      </c>
      <c r="B882" t="s">
        <v>1852</v>
      </c>
      <c r="C882" t="s">
        <v>2183</v>
      </c>
      <c r="D882" t="s">
        <v>2201</v>
      </c>
      <c r="E882" t="s">
        <v>2202</v>
      </c>
      <c r="F882" t="s">
        <v>2202</v>
      </c>
      <c r="G882" t="s">
        <v>2203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42</v>
      </c>
    </row>
    <row r="883" spans="1:16" ht="12.75">
      <c r="A883" t="s">
        <v>140</v>
      </c>
      <c r="B883" t="s">
        <v>1852</v>
      </c>
      <c r="C883" t="s">
        <v>2183</v>
      </c>
      <c r="D883" t="s">
        <v>2204</v>
      </c>
      <c r="E883" t="s">
        <v>2205</v>
      </c>
      <c r="F883" t="s">
        <v>2206</v>
      </c>
      <c r="G883" t="s">
        <v>2207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43</v>
      </c>
    </row>
    <row r="884" spans="1:16" ht="12.75">
      <c r="A884" t="s">
        <v>140</v>
      </c>
      <c r="B884" t="s">
        <v>1852</v>
      </c>
      <c r="C884" t="s">
        <v>2183</v>
      </c>
      <c r="D884" t="s">
        <v>2204</v>
      </c>
      <c r="E884" t="s">
        <v>2205</v>
      </c>
      <c r="F884" t="s">
        <v>2208</v>
      </c>
      <c r="G884" t="s">
        <v>2209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43</v>
      </c>
    </row>
    <row r="885" spans="1:16" ht="12.75">
      <c r="A885" t="s">
        <v>140</v>
      </c>
      <c r="B885" t="s">
        <v>1852</v>
      </c>
      <c r="C885" t="s">
        <v>2183</v>
      </c>
      <c r="D885" t="s">
        <v>2204</v>
      </c>
      <c r="E885" t="s">
        <v>2205</v>
      </c>
      <c r="F885" t="s">
        <v>2210</v>
      </c>
      <c r="G885" t="s">
        <v>2211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43</v>
      </c>
    </row>
    <row r="886" spans="1:16" ht="12.75">
      <c r="A886" t="s">
        <v>140</v>
      </c>
      <c r="B886" t="s">
        <v>1852</v>
      </c>
      <c r="C886" t="s">
        <v>2183</v>
      </c>
      <c r="D886" t="s">
        <v>2204</v>
      </c>
      <c r="E886" t="s">
        <v>2205</v>
      </c>
      <c r="F886" t="s">
        <v>2212</v>
      </c>
      <c r="G886" t="s">
        <v>2213</v>
      </c>
      <c r="H886">
        <v>0</v>
      </c>
      <c r="I886">
        <v>3704332.34</v>
      </c>
      <c r="J886">
        <v>0</v>
      </c>
      <c r="K886">
        <v>3704332.34</v>
      </c>
      <c r="L886">
        <v>0</v>
      </c>
      <c r="M886">
        <v>36240742.57</v>
      </c>
      <c r="N886">
        <v>0</v>
      </c>
      <c r="O886">
        <v>36240742.57</v>
      </c>
      <c r="P886">
        <v>43</v>
      </c>
    </row>
    <row r="887" spans="1:16" ht="12.75">
      <c r="A887" t="s">
        <v>140</v>
      </c>
      <c r="B887" t="s">
        <v>1852</v>
      </c>
      <c r="C887" t="s">
        <v>2183</v>
      </c>
      <c r="D887" t="s">
        <v>2204</v>
      </c>
      <c r="E887" t="s">
        <v>2205</v>
      </c>
      <c r="F887" t="s">
        <v>2214</v>
      </c>
      <c r="G887" t="s">
        <v>2215</v>
      </c>
      <c r="H887">
        <v>0</v>
      </c>
      <c r="I887">
        <v>1543835.09</v>
      </c>
      <c r="J887">
        <v>0</v>
      </c>
      <c r="K887">
        <v>1543835.09</v>
      </c>
      <c r="L887">
        <v>0</v>
      </c>
      <c r="M887">
        <v>6634186.42</v>
      </c>
      <c r="N887">
        <v>0</v>
      </c>
      <c r="O887">
        <v>6634186.42</v>
      </c>
      <c r="P887">
        <v>43</v>
      </c>
    </row>
    <row r="888" spans="1:16" ht="12.75">
      <c r="A888" t="s">
        <v>140</v>
      </c>
      <c r="B888" t="s">
        <v>1852</v>
      </c>
      <c r="C888" t="s">
        <v>2183</v>
      </c>
      <c r="D888" t="s">
        <v>2204</v>
      </c>
      <c r="E888" t="s">
        <v>2205</v>
      </c>
      <c r="F888" t="s">
        <v>2216</v>
      </c>
      <c r="G888" t="s">
        <v>2217</v>
      </c>
      <c r="H888">
        <v>0</v>
      </c>
      <c r="I888">
        <v>515.7</v>
      </c>
      <c r="J888">
        <v>0</v>
      </c>
      <c r="K888">
        <v>515.7</v>
      </c>
      <c r="L888">
        <v>0</v>
      </c>
      <c r="M888">
        <v>0</v>
      </c>
      <c r="N888">
        <v>0</v>
      </c>
      <c r="O888">
        <v>0</v>
      </c>
      <c r="P888">
        <v>43</v>
      </c>
    </row>
    <row r="889" spans="1:16" ht="12.75">
      <c r="A889" t="s">
        <v>134</v>
      </c>
      <c r="B889" t="s">
        <v>1852</v>
      </c>
      <c r="C889" t="s">
        <v>2183</v>
      </c>
      <c r="D889" t="s">
        <v>2218</v>
      </c>
      <c r="E889" t="s">
        <v>2219</v>
      </c>
      <c r="F889" t="s">
        <v>2219</v>
      </c>
      <c r="G889" t="s">
        <v>2220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41</v>
      </c>
    </row>
    <row r="890" spans="1:16" ht="12.75">
      <c r="A890" t="s">
        <v>134</v>
      </c>
      <c r="B890" t="s">
        <v>1852</v>
      </c>
      <c r="C890" t="s">
        <v>2183</v>
      </c>
      <c r="D890" t="s">
        <v>2221</v>
      </c>
      <c r="E890" t="s">
        <v>2222</v>
      </c>
      <c r="F890" t="s">
        <v>2222</v>
      </c>
      <c r="G890" t="s">
        <v>2223</v>
      </c>
      <c r="H890">
        <v>0</v>
      </c>
      <c r="I890">
        <v>48333.78</v>
      </c>
      <c r="J890">
        <v>0</v>
      </c>
      <c r="K890">
        <v>48333.78</v>
      </c>
      <c r="L890">
        <v>0</v>
      </c>
      <c r="M890">
        <v>191248.23</v>
      </c>
      <c r="N890">
        <v>0</v>
      </c>
      <c r="O890">
        <v>191248.23</v>
      </c>
      <c r="P890">
        <v>36</v>
      </c>
    </row>
    <row r="891" spans="1:16" ht="12.75">
      <c r="A891" t="s">
        <v>134</v>
      </c>
      <c r="B891" t="s">
        <v>1852</v>
      </c>
      <c r="C891" t="s">
        <v>2183</v>
      </c>
      <c r="D891" t="s">
        <v>2221</v>
      </c>
      <c r="E891" t="s">
        <v>2224</v>
      </c>
      <c r="F891" t="s">
        <v>2224</v>
      </c>
      <c r="G891" t="s">
        <v>2225</v>
      </c>
      <c r="H891">
        <v>0</v>
      </c>
      <c r="I891">
        <v>1439.2</v>
      </c>
      <c r="J891">
        <v>0</v>
      </c>
      <c r="K891">
        <v>1439.2</v>
      </c>
      <c r="L891">
        <v>0</v>
      </c>
      <c r="M891">
        <v>5054.92</v>
      </c>
      <c r="N891">
        <v>0</v>
      </c>
      <c r="O891">
        <v>5054.92</v>
      </c>
      <c r="P891">
        <v>36</v>
      </c>
    </row>
    <row r="892" spans="1:16" ht="12.75">
      <c r="A892" t="s">
        <v>140</v>
      </c>
      <c r="B892" t="s">
        <v>1852</v>
      </c>
      <c r="C892" t="s">
        <v>2226</v>
      </c>
      <c r="D892" t="s">
        <v>2227</v>
      </c>
      <c r="E892" t="s">
        <v>2228</v>
      </c>
      <c r="F892" t="s">
        <v>2228</v>
      </c>
      <c r="G892" t="s">
        <v>2229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26</v>
      </c>
    </row>
    <row r="893" spans="1:16" ht="12.75">
      <c r="A893" t="s">
        <v>140</v>
      </c>
      <c r="B893" t="s">
        <v>1852</v>
      </c>
      <c r="C893" t="s">
        <v>2226</v>
      </c>
      <c r="D893" t="s">
        <v>2230</v>
      </c>
      <c r="E893" t="s">
        <v>2231</v>
      </c>
      <c r="F893" t="s">
        <v>2231</v>
      </c>
      <c r="G893" t="s">
        <v>2232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6993.12</v>
      </c>
      <c r="N893">
        <v>0</v>
      </c>
      <c r="O893">
        <v>6993.12</v>
      </c>
      <c r="P893">
        <v>26</v>
      </c>
    </row>
    <row r="894" spans="1:16" ht="12.75">
      <c r="A894" t="s">
        <v>140</v>
      </c>
      <c r="B894" t="s">
        <v>1852</v>
      </c>
      <c r="C894" t="s">
        <v>2226</v>
      </c>
      <c r="D894" t="s">
        <v>2233</v>
      </c>
      <c r="E894" t="s">
        <v>2234</v>
      </c>
      <c r="F894" t="s">
        <v>2234</v>
      </c>
      <c r="G894" t="s">
        <v>2235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1806.32</v>
      </c>
      <c r="N894">
        <v>0</v>
      </c>
      <c r="O894">
        <v>1806.32</v>
      </c>
      <c r="P894">
        <v>29</v>
      </c>
    </row>
    <row r="895" spans="1:16" ht="12.75">
      <c r="A895" t="s">
        <v>134</v>
      </c>
      <c r="B895" t="s">
        <v>1852</v>
      </c>
      <c r="C895" t="s">
        <v>2226</v>
      </c>
      <c r="D895" t="s">
        <v>2233</v>
      </c>
      <c r="E895" t="s">
        <v>2236</v>
      </c>
      <c r="F895" t="s">
        <v>2236</v>
      </c>
      <c r="G895" t="s">
        <v>2237</v>
      </c>
      <c r="H895">
        <v>0</v>
      </c>
      <c r="I895">
        <v>11276247.31</v>
      </c>
      <c r="J895">
        <v>0</v>
      </c>
      <c r="K895">
        <v>11276247.31</v>
      </c>
      <c r="L895">
        <v>0</v>
      </c>
      <c r="M895">
        <v>20910881.86</v>
      </c>
      <c r="N895">
        <v>0</v>
      </c>
      <c r="O895">
        <v>20910881.86</v>
      </c>
      <c r="P895">
        <v>29</v>
      </c>
    </row>
    <row r="896" spans="1:16" ht="12.75">
      <c r="A896" t="s">
        <v>134</v>
      </c>
      <c r="B896" t="s">
        <v>1852</v>
      </c>
      <c r="C896" t="s">
        <v>2238</v>
      </c>
      <c r="D896" t="s">
        <v>2239</v>
      </c>
      <c r="E896" t="s">
        <v>2240</v>
      </c>
      <c r="F896" t="s">
        <v>2240</v>
      </c>
      <c r="G896" t="s">
        <v>2241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610749.73</v>
      </c>
      <c r="N896">
        <v>0</v>
      </c>
      <c r="O896">
        <v>610749.73</v>
      </c>
      <c r="P896">
        <v>24</v>
      </c>
    </row>
    <row r="897" spans="1:16" ht="12.75">
      <c r="A897" t="s">
        <v>134</v>
      </c>
      <c r="B897" t="s">
        <v>1852</v>
      </c>
      <c r="C897" t="s">
        <v>2238</v>
      </c>
      <c r="D897" t="s">
        <v>2239</v>
      </c>
      <c r="E897" t="s">
        <v>2242</v>
      </c>
      <c r="F897" t="s">
        <v>2242</v>
      </c>
      <c r="G897" t="s">
        <v>2243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24</v>
      </c>
    </row>
    <row r="898" spans="1:16" ht="12.75">
      <c r="A898" t="s">
        <v>134</v>
      </c>
      <c r="B898" t="s">
        <v>1852</v>
      </c>
      <c r="C898" t="s">
        <v>2238</v>
      </c>
      <c r="D898" t="s">
        <v>2239</v>
      </c>
      <c r="E898" t="s">
        <v>2244</v>
      </c>
      <c r="F898" t="s">
        <v>2244</v>
      </c>
      <c r="G898" t="s">
        <v>2245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24</v>
      </c>
    </row>
    <row r="899" spans="1:16" ht="12.75">
      <c r="A899" t="s">
        <v>134</v>
      </c>
      <c r="B899" t="s">
        <v>1852</v>
      </c>
      <c r="C899" t="s">
        <v>2238</v>
      </c>
      <c r="D899" t="s">
        <v>2239</v>
      </c>
      <c r="E899" t="s">
        <v>2246</v>
      </c>
      <c r="F899" t="s">
        <v>2246</v>
      </c>
      <c r="G899" t="s">
        <v>2247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13170398.86</v>
      </c>
      <c r="N899">
        <v>0</v>
      </c>
      <c r="O899">
        <v>13170398.86</v>
      </c>
      <c r="P899">
        <v>24</v>
      </c>
    </row>
    <row r="900" spans="1:16" ht="12.75">
      <c r="A900" t="s">
        <v>134</v>
      </c>
      <c r="B900" t="s">
        <v>1852</v>
      </c>
      <c r="C900" t="s">
        <v>2238</v>
      </c>
      <c r="D900" t="s">
        <v>2239</v>
      </c>
      <c r="E900" t="s">
        <v>2248</v>
      </c>
      <c r="F900" t="s">
        <v>2248</v>
      </c>
      <c r="G900" t="s">
        <v>2249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24</v>
      </c>
    </row>
    <row r="901" spans="1:16" ht="12.75">
      <c r="A901" t="s">
        <v>134</v>
      </c>
      <c r="B901" t="s">
        <v>1852</v>
      </c>
      <c r="C901" t="s">
        <v>2238</v>
      </c>
      <c r="D901" t="s">
        <v>2239</v>
      </c>
      <c r="E901" t="s">
        <v>2250</v>
      </c>
      <c r="F901" t="s">
        <v>2250</v>
      </c>
      <c r="G901" t="s">
        <v>2251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24</v>
      </c>
    </row>
    <row r="902" spans="1:16" ht="12.75">
      <c r="A902" t="s">
        <v>134</v>
      </c>
      <c r="B902" t="s">
        <v>1852</v>
      </c>
      <c r="C902" t="s">
        <v>2238</v>
      </c>
      <c r="D902" t="s">
        <v>2252</v>
      </c>
      <c r="E902" t="s">
        <v>2253</v>
      </c>
      <c r="F902" t="s">
        <v>2253</v>
      </c>
      <c r="G902" t="s">
        <v>2254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24</v>
      </c>
    </row>
    <row r="903" spans="1:16" ht="12.75">
      <c r="A903" t="s">
        <v>134</v>
      </c>
      <c r="B903" t="s">
        <v>1852</v>
      </c>
      <c r="C903" t="s">
        <v>2238</v>
      </c>
      <c r="D903" t="s">
        <v>2252</v>
      </c>
      <c r="E903" t="s">
        <v>2255</v>
      </c>
      <c r="F903" t="s">
        <v>2255</v>
      </c>
      <c r="G903" t="s">
        <v>2256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8972276.02</v>
      </c>
      <c r="N903">
        <v>0</v>
      </c>
      <c r="O903">
        <v>8972276.02</v>
      </c>
      <c r="P903">
        <v>24</v>
      </c>
    </row>
    <row r="904" spans="1:16" ht="12.75">
      <c r="A904" t="s">
        <v>134</v>
      </c>
      <c r="B904" t="s">
        <v>1852</v>
      </c>
      <c r="C904" t="s">
        <v>2238</v>
      </c>
      <c r="D904" t="s">
        <v>2252</v>
      </c>
      <c r="E904" t="s">
        <v>2257</v>
      </c>
      <c r="F904" t="s">
        <v>2257</v>
      </c>
      <c r="G904" t="s">
        <v>2258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46434032.64</v>
      </c>
      <c r="N904">
        <v>0</v>
      </c>
      <c r="O904">
        <v>46434032.64</v>
      </c>
      <c r="P904">
        <v>24</v>
      </c>
    </row>
    <row r="905" spans="1:16" ht="12.75">
      <c r="A905" t="s">
        <v>134</v>
      </c>
      <c r="B905" t="s">
        <v>1852</v>
      </c>
      <c r="C905" t="s">
        <v>2238</v>
      </c>
      <c r="D905" t="s">
        <v>2252</v>
      </c>
      <c r="E905" t="s">
        <v>2259</v>
      </c>
      <c r="F905" t="s">
        <v>2259</v>
      </c>
      <c r="G905" t="s">
        <v>2260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24</v>
      </c>
    </row>
    <row r="906" spans="1:16" ht="12.75">
      <c r="A906" t="s">
        <v>134</v>
      </c>
      <c r="B906" t="s">
        <v>1852</v>
      </c>
      <c r="C906" t="s">
        <v>2238</v>
      </c>
      <c r="D906" t="s">
        <v>2252</v>
      </c>
      <c r="E906" t="s">
        <v>2261</v>
      </c>
      <c r="F906" t="s">
        <v>2261</v>
      </c>
      <c r="G906" t="s">
        <v>2262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1091041.73</v>
      </c>
      <c r="N906">
        <v>0</v>
      </c>
      <c r="O906">
        <v>1091041.73</v>
      </c>
      <c r="P906">
        <v>24</v>
      </c>
    </row>
    <row r="907" spans="1:16" ht="12.75">
      <c r="A907" t="s">
        <v>134</v>
      </c>
      <c r="B907" t="s">
        <v>1852</v>
      </c>
      <c r="C907" t="s">
        <v>2238</v>
      </c>
      <c r="D907" t="s">
        <v>2252</v>
      </c>
      <c r="E907" t="s">
        <v>2263</v>
      </c>
      <c r="F907" t="s">
        <v>2263</v>
      </c>
      <c r="G907" t="s">
        <v>2264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2131545.04</v>
      </c>
      <c r="N907">
        <v>0</v>
      </c>
      <c r="O907">
        <v>2131545.04</v>
      </c>
      <c r="P907">
        <v>24</v>
      </c>
    </row>
    <row r="908" spans="1:16" ht="12.75">
      <c r="A908" t="s">
        <v>134</v>
      </c>
      <c r="B908" t="s">
        <v>1852</v>
      </c>
      <c r="C908" t="s">
        <v>2238</v>
      </c>
      <c r="D908" t="s">
        <v>2252</v>
      </c>
      <c r="E908" t="s">
        <v>2265</v>
      </c>
      <c r="F908" t="s">
        <v>2265</v>
      </c>
      <c r="G908" t="s">
        <v>2266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732500</v>
      </c>
      <c r="N908">
        <v>0</v>
      </c>
      <c r="O908">
        <v>732500</v>
      </c>
      <c r="P908">
        <v>24</v>
      </c>
    </row>
    <row r="909" spans="1:16" ht="12.75">
      <c r="A909" t="s">
        <v>134</v>
      </c>
      <c r="B909" t="s">
        <v>1852</v>
      </c>
      <c r="C909" t="s">
        <v>2238</v>
      </c>
      <c r="D909" t="s">
        <v>2252</v>
      </c>
      <c r="E909" t="s">
        <v>2267</v>
      </c>
      <c r="F909" t="s">
        <v>2267</v>
      </c>
      <c r="G909" t="s">
        <v>2268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244948.88</v>
      </c>
      <c r="N909">
        <v>0</v>
      </c>
      <c r="O909">
        <v>244948.88</v>
      </c>
      <c r="P909">
        <v>24</v>
      </c>
    </row>
    <row r="910" spans="1:16" ht="12.75">
      <c r="A910" t="s">
        <v>134</v>
      </c>
      <c r="B910" t="s">
        <v>1852</v>
      </c>
      <c r="C910" t="s">
        <v>2238</v>
      </c>
      <c r="D910" t="s">
        <v>2252</v>
      </c>
      <c r="E910" t="s">
        <v>2269</v>
      </c>
      <c r="F910" t="s">
        <v>2269</v>
      </c>
      <c r="G910" t="s">
        <v>2270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1305306.75</v>
      </c>
      <c r="N910">
        <v>0</v>
      </c>
      <c r="O910">
        <v>1305306.75</v>
      </c>
      <c r="P910">
        <v>24</v>
      </c>
    </row>
    <row r="911" spans="1:16" ht="12.75">
      <c r="A911" t="s">
        <v>134</v>
      </c>
      <c r="B911" t="s">
        <v>1852</v>
      </c>
      <c r="C911" t="s">
        <v>2238</v>
      </c>
      <c r="D911" t="s">
        <v>2252</v>
      </c>
      <c r="E911" t="s">
        <v>2271</v>
      </c>
      <c r="F911" t="s">
        <v>2271</v>
      </c>
      <c r="G911" t="s">
        <v>2272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506513.15</v>
      </c>
      <c r="N911">
        <v>0</v>
      </c>
      <c r="O911">
        <v>506513.15</v>
      </c>
      <c r="P911">
        <v>24</v>
      </c>
    </row>
    <row r="912" spans="1:16" ht="12.75">
      <c r="A912" t="s">
        <v>134</v>
      </c>
      <c r="B912" t="s">
        <v>1852</v>
      </c>
      <c r="C912" t="s">
        <v>2238</v>
      </c>
      <c r="D912" t="s">
        <v>2273</v>
      </c>
      <c r="E912" t="s">
        <v>2274</v>
      </c>
      <c r="F912" t="s">
        <v>2274</v>
      </c>
      <c r="G912" t="s">
        <v>2275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24</v>
      </c>
    </row>
    <row r="913" spans="1:16" ht="12.75">
      <c r="A913" t="s">
        <v>134</v>
      </c>
      <c r="B913" t="s">
        <v>1852</v>
      </c>
      <c r="C913" t="s">
        <v>2238</v>
      </c>
      <c r="D913" t="s">
        <v>2273</v>
      </c>
      <c r="E913" t="s">
        <v>2276</v>
      </c>
      <c r="F913" t="s">
        <v>2276</v>
      </c>
      <c r="G913" t="s">
        <v>2277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24</v>
      </c>
    </row>
    <row r="914" spans="1:16" ht="12.75">
      <c r="A914" t="s">
        <v>134</v>
      </c>
      <c r="B914" t="s">
        <v>1852</v>
      </c>
      <c r="C914" t="s">
        <v>2278</v>
      </c>
      <c r="D914" t="s">
        <v>2279</v>
      </c>
      <c r="E914" t="s">
        <v>2280</v>
      </c>
      <c r="F914" t="s">
        <v>2280</v>
      </c>
      <c r="G914" t="s">
        <v>2281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25</v>
      </c>
    </row>
    <row r="915" spans="1:16" ht="12.75">
      <c r="A915" t="s">
        <v>134</v>
      </c>
      <c r="B915" t="s">
        <v>1852</v>
      </c>
      <c r="C915" t="s">
        <v>2278</v>
      </c>
      <c r="D915" t="s">
        <v>2279</v>
      </c>
      <c r="E915" t="s">
        <v>2282</v>
      </c>
      <c r="F915" t="s">
        <v>2282</v>
      </c>
      <c r="G915" t="s">
        <v>2283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25</v>
      </c>
    </row>
    <row r="916" spans="1:16" ht="12.75">
      <c r="A916" t="s">
        <v>134</v>
      </c>
      <c r="B916" t="s">
        <v>1852</v>
      </c>
      <c r="C916" t="s">
        <v>2278</v>
      </c>
      <c r="D916" t="s">
        <v>2279</v>
      </c>
      <c r="E916" t="s">
        <v>2284</v>
      </c>
      <c r="F916" t="s">
        <v>2284</v>
      </c>
      <c r="G916" t="s">
        <v>2285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25</v>
      </c>
    </row>
    <row r="917" spans="1:16" ht="12.75">
      <c r="A917" t="s">
        <v>134</v>
      </c>
      <c r="B917" t="s">
        <v>1852</v>
      </c>
      <c r="C917" t="s">
        <v>2278</v>
      </c>
      <c r="D917" t="s">
        <v>2279</v>
      </c>
      <c r="E917" t="s">
        <v>2286</v>
      </c>
      <c r="F917" t="s">
        <v>2286</v>
      </c>
      <c r="G917" t="s">
        <v>2287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25</v>
      </c>
    </row>
    <row r="918" spans="1:16" ht="12.75">
      <c r="A918" t="s">
        <v>134</v>
      </c>
      <c r="B918" t="s">
        <v>1852</v>
      </c>
      <c r="C918" t="s">
        <v>2278</v>
      </c>
      <c r="D918" t="s">
        <v>2288</v>
      </c>
      <c r="E918" t="s">
        <v>2289</v>
      </c>
      <c r="F918" t="s">
        <v>2289</v>
      </c>
      <c r="G918" t="s">
        <v>2290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25</v>
      </c>
    </row>
    <row r="919" spans="1:16" ht="12.75">
      <c r="A919" t="s">
        <v>134</v>
      </c>
      <c r="B919" t="s">
        <v>1852</v>
      </c>
      <c r="C919" t="s">
        <v>2278</v>
      </c>
      <c r="D919" t="s">
        <v>2288</v>
      </c>
      <c r="E919" t="s">
        <v>2291</v>
      </c>
      <c r="F919" t="s">
        <v>2291</v>
      </c>
      <c r="G919" t="s">
        <v>2292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25</v>
      </c>
    </row>
    <row r="920" spans="1:16" ht="12.75">
      <c r="A920" t="s">
        <v>134</v>
      </c>
      <c r="B920" t="s">
        <v>1852</v>
      </c>
      <c r="C920" t="s">
        <v>2278</v>
      </c>
      <c r="D920" t="s">
        <v>2288</v>
      </c>
      <c r="E920" t="s">
        <v>2293</v>
      </c>
      <c r="F920" t="s">
        <v>2293</v>
      </c>
      <c r="G920" t="s">
        <v>2294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25</v>
      </c>
    </row>
    <row r="921" spans="1:16" ht="12.75">
      <c r="A921" t="s">
        <v>134</v>
      </c>
      <c r="B921" t="s">
        <v>1852</v>
      </c>
      <c r="C921" t="s">
        <v>2278</v>
      </c>
      <c r="D921" t="s">
        <v>2288</v>
      </c>
      <c r="E921" t="s">
        <v>2295</v>
      </c>
      <c r="F921" t="s">
        <v>2295</v>
      </c>
      <c r="G921" t="s">
        <v>2296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25</v>
      </c>
    </row>
    <row r="922" spans="1:16" ht="12.75">
      <c r="A922" t="s">
        <v>134</v>
      </c>
      <c r="B922" t="s">
        <v>1852</v>
      </c>
      <c r="C922" t="s">
        <v>2278</v>
      </c>
      <c r="D922" t="s">
        <v>2288</v>
      </c>
      <c r="E922" t="s">
        <v>2297</v>
      </c>
      <c r="F922" t="s">
        <v>2297</v>
      </c>
      <c r="G922" t="s">
        <v>2298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25</v>
      </c>
    </row>
    <row r="923" spans="1:16" ht="12.75">
      <c r="A923" t="s">
        <v>134</v>
      </c>
      <c r="B923" t="s">
        <v>1852</v>
      </c>
      <c r="C923" t="s">
        <v>2278</v>
      </c>
      <c r="D923" t="s">
        <v>2288</v>
      </c>
      <c r="E923" t="s">
        <v>2299</v>
      </c>
      <c r="F923" t="s">
        <v>2299</v>
      </c>
      <c r="G923" t="s">
        <v>2300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25</v>
      </c>
    </row>
    <row r="924" spans="1:16" ht="12.75">
      <c r="A924" t="s">
        <v>134</v>
      </c>
      <c r="B924" t="s">
        <v>1852</v>
      </c>
      <c r="C924" t="s">
        <v>2278</v>
      </c>
      <c r="D924" t="s">
        <v>2288</v>
      </c>
      <c r="E924" t="s">
        <v>2301</v>
      </c>
      <c r="F924" t="s">
        <v>2301</v>
      </c>
      <c r="G924" t="s">
        <v>2302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25</v>
      </c>
    </row>
    <row r="925" spans="1:16" ht="12.75">
      <c r="A925" t="s">
        <v>134</v>
      </c>
      <c r="B925" t="s">
        <v>1852</v>
      </c>
      <c r="C925" t="s">
        <v>2278</v>
      </c>
      <c r="D925" t="s">
        <v>2288</v>
      </c>
      <c r="E925" t="s">
        <v>2303</v>
      </c>
      <c r="F925" t="s">
        <v>2303</v>
      </c>
      <c r="G925" t="s">
        <v>2304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25</v>
      </c>
    </row>
    <row r="926" spans="1:16" ht="12.75">
      <c r="A926" t="s">
        <v>134</v>
      </c>
      <c r="B926" t="s">
        <v>1852</v>
      </c>
      <c r="C926" t="s">
        <v>2278</v>
      </c>
      <c r="D926" t="s">
        <v>2288</v>
      </c>
      <c r="E926" t="s">
        <v>2305</v>
      </c>
      <c r="F926" t="s">
        <v>2305</v>
      </c>
      <c r="G926" t="s">
        <v>2306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25</v>
      </c>
    </row>
    <row r="927" spans="1:16" ht="12.75">
      <c r="A927" t="s">
        <v>134</v>
      </c>
      <c r="B927" t="s">
        <v>1852</v>
      </c>
      <c r="C927" t="s">
        <v>2278</v>
      </c>
      <c r="D927" t="s">
        <v>2288</v>
      </c>
      <c r="E927" t="s">
        <v>2307</v>
      </c>
      <c r="F927" t="s">
        <v>2307</v>
      </c>
      <c r="G927" t="s">
        <v>2308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25</v>
      </c>
    </row>
    <row r="928" spans="1:16" ht="12.75">
      <c r="A928" t="s">
        <v>134</v>
      </c>
      <c r="B928" t="s">
        <v>1852</v>
      </c>
      <c r="C928" t="s">
        <v>2278</v>
      </c>
      <c r="D928" t="s">
        <v>2309</v>
      </c>
      <c r="E928" t="s">
        <v>2310</v>
      </c>
      <c r="F928" t="s">
        <v>2310</v>
      </c>
      <c r="G928" t="s">
        <v>2311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25</v>
      </c>
    </row>
    <row r="929" spans="1:16" ht="12.75">
      <c r="A929" t="s">
        <v>134</v>
      </c>
      <c r="B929" t="s">
        <v>1852</v>
      </c>
      <c r="C929" t="s">
        <v>2278</v>
      </c>
      <c r="D929" t="s">
        <v>2309</v>
      </c>
      <c r="E929" t="s">
        <v>2312</v>
      </c>
      <c r="F929" t="s">
        <v>2312</v>
      </c>
      <c r="G929" t="s">
        <v>2313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25</v>
      </c>
    </row>
    <row r="930" spans="1:16" ht="12.75">
      <c r="A930" t="s">
        <v>134</v>
      </c>
      <c r="B930" t="s">
        <v>1852</v>
      </c>
      <c r="C930" t="s">
        <v>2278</v>
      </c>
      <c r="D930" t="s">
        <v>2314</v>
      </c>
      <c r="E930" t="s">
        <v>2315</v>
      </c>
      <c r="F930" t="s">
        <v>2315</v>
      </c>
      <c r="G930" t="s">
        <v>2316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12</v>
      </c>
    </row>
    <row r="931" spans="1:16" ht="12.75">
      <c r="A931" t="s">
        <v>134</v>
      </c>
      <c r="B931" t="s">
        <v>1852</v>
      </c>
      <c r="C931" t="s">
        <v>2278</v>
      </c>
      <c r="D931" t="s">
        <v>2314</v>
      </c>
      <c r="E931" t="s">
        <v>2317</v>
      </c>
      <c r="F931" t="s">
        <v>2317</v>
      </c>
      <c r="G931" t="s">
        <v>2318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20</v>
      </c>
    </row>
    <row r="932" spans="1:16" ht="12.75">
      <c r="A932" t="s">
        <v>134</v>
      </c>
      <c r="B932" t="s">
        <v>1852</v>
      </c>
      <c r="C932" t="s">
        <v>2278</v>
      </c>
      <c r="D932" t="s">
        <v>2314</v>
      </c>
      <c r="E932" t="s">
        <v>2319</v>
      </c>
      <c r="F932" t="s">
        <v>2319</v>
      </c>
      <c r="G932" t="s">
        <v>2320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20</v>
      </c>
    </row>
    <row r="933" spans="1:16" ht="12.75">
      <c r="A933" t="s">
        <v>134</v>
      </c>
      <c r="B933" t="s">
        <v>1852</v>
      </c>
      <c r="C933" t="s">
        <v>2278</v>
      </c>
      <c r="D933" t="s">
        <v>2314</v>
      </c>
      <c r="E933" t="s">
        <v>2321</v>
      </c>
      <c r="F933" t="s">
        <v>2321</v>
      </c>
      <c r="G933" t="s">
        <v>2322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20</v>
      </c>
    </row>
    <row r="934" spans="1:16" ht="12.75">
      <c r="A934" t="s">
        <v>134</v>
      </c>
      <c r="B934" t="s">
        <v>1852</v>
      </c>
      <c r="C934" t="s">
        <v>2278</v>
      </c>
      <c r="D934" t="s">
        <v>2314</v>
      </c>
      <c r="E934" t="s">
        <v>2323</v>
      </c>
      <c r="F934" t="s">
        <v>2323</v>
      </c>
      <c r="G934" t="s">
        <v>2324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12</v>
      </c>
    </row>
    <row r="935" spans="1:16" ht="12.75">
      <c r="A935" t="s">
        <v>134</v>
      </c>
      <c r="B935" t="s">
        <v>1852</v>
      </c>
      <c r="C935" t="s">
        <v>2278</v>
      </c>
      <c r="D935" t="s">
        <v>2314</v>
      </c>
      <c r="E935" t="s">
        <v>2325</v>
      </c>
      <c r="F935" t="s">
        <v>2325</v>
      </c>
      <c r="G935" t="s">
        <v>2326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25</v>
      </c>
    </row>
    <row r="936" spans="1:16" ht="12.75">
      <c r="A936" t="s">
        <v>134</v>
      </c>
      <c r="B936" t="s">
        <v>1852</v>
      </c>
      <c r="C936" t="s">
        <v>2278</v>
      </c>
      <c r="D936" t="s">
        <v>2327</v>
      </c>
      <c r="E936" t="s">
        <v>2328</v>
      </c>
      <c r="F936" t="s">
        <v>2328</v>
      </c>
      <c r="G936" t="s">
        <v>2329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42</v>
      </c>
    </row>
    <row r="937" spans="1:16" ht="12.75">
      <c r="A937" t="s">
        <v>134</v>
      </c>
      <c r="B937" t="s">
        <v>1852</v>
      </c>
      <c r="C937" t="s">
        <v>2278</v>
      </c>
      <c r="D937" t="s">
        <v>2327</v>
      </c>
      <c r="E937" t="s">
        <v>2330</v>
      </c>
      <c r="F937" t="s">
        <v>2330</v>
      </c>
      <c r="G937" t="s">
        <v>2331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9129.62</v>
      </c>
      <c r="N937">
        <v>0</v>
      </c>
      <c r="O937">
        <v>9129.62</v>
      </c>
      <c r="P937">
        <v>42</v>
      </c>
    </row>
    <row r="938" spans="1:16" ht="12.75">
      <c r="A938" t="s">
        <v>134</v>
      </c>
      <c r="B938" t="s">
        <v>1852</v>
      </c>
      <c r="C938" t="s">
        <v>2278</v>
      </c>
      <c r="D938" t="s">
        <v>2327</v>
      </c>
      <c r="E938" t="s">
        <v>2332</v>
      </c>
      <c r="F938" t="s">
        <v>2332</v>
      </c>
      <c r="G938" t="s">
        <v>2333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42</v>
      </c>
    </row>
    <row r="939" spans="1:16" ht="12.75">
      <c r="A939" t="s">
        <v>134</v>
      </c>
      <c r="B939" t="s">
        <v>1852</v>
      </c>
      <c r="C939" t="s">
        <v>2278</v>
      </c>
      <c r="D939" t="s">
        <v>2327</v>
      </c>
      <c r="E939" t="s">
        <v>2334</v>
      </c>
      <c r="F939" t="s">
        <v>2334</v>
      </c>
      <c r="G939" t="s">
        <v>2335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734425.24</v>
      </c>
      <c r="N939">
        <v>0</v>
      </c>
      <c r="O939">
        <v>734425.24</v>
      </c>
      <c r="P939">
        <v>42</v>
      </c>
    </row>
    <row r="940" spans="1:16" ht="12.75">
      <c r="A940" t="s">
        <v>134</v>
      </c>
      <c r="B940" t="s">
        <v>1852</v>
      </c>
      <c r="C940" t="s">
        <v>2278</v>
      </c>
      <c r="D940" t="s">
        <v>2327</v>
      </c>
      <c r="E940" t="s">
        <v>2336</v>
      </c>
      <c r="F940" t="s">
        <v>2336</v>
      </c>
      <c r="G940" t="s">
        <v>2337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43</v>
      </c>
    </row>
    <row r="941" spans="1:16" ht="12.75">
      <c r="A941" t="s">
        <v>134</v>
      </c>
      <c r="B941" t="s">
        <v>1852</v>
      </c>
      <c r="C941" t="s">
        <v>2278</v>
      </c>
      <c r="D941" t="s">
        <v>2327</v>
      </c>
      <c r="E941" t="s">
        <v>2338</v>
      </c>
      <c r="F941" t="s">
        <v>2338</v>
      </c>
      <c r="G941" t="s">
        <v>2339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42</v>
      </c>
    </row>
    <row r="942" spans="1:16" ht="12.75">
      <c r="A942" t="s">
        <v>134</v>
      </c>
      <c r="B942" t="s">
        <v>1852</v>
      </c>
      <c r="C942" t="s">
        <v>2278</v>
      </c>
      <c r="D942" t="s">
        <v>2327</v>
      </c>
      <c r="E942" t="s">
        <v>2340</v>
      </c>
      <c r="F942" t="s">
        <v>2340</v>
      </c>
      <c r="G942" t="s">
        <v>2341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43</v>
      </c>
    </row>
    <row r="943" spans="1:16" ht="12.75">
      <c r="A943" t="s">
        <v>134</v>
      </c>
      <c r="B943" t="s">
        <v>1852</v>
      </c>
      <c r="C943" t="s">
        <v>2278</v>
      </c>
      <c r="D943" t="s">
        <v>2342</v>
      </c>
      <c r="E943" t="s">
        <v>2343</v>
      </c>
      <c r="F943" t="s">
        <v>2343</v>
      </c>
      <c r="G943" t="s">
        <v>2344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42</v>
      </c>
    </row>
    <row r="944" spans="1:16" ht="12.75">
      <c r="A944" t="s">
        <v>134</v>
      </c>
      <c r="B944" t="s">
        <v>1852</v>
      </c>
      <c r="C944" t="s">
        <v>2278</v>
      </c>
      <c r="D944" t="s">
        <v>2342</v>
      </c>
      <c r="E944" t="s">
        <v>2345</v>
      </c>
      <c r="F944" t="s">
        <v>2346</v>
      </c>
      <c r="G944" t="s">
        <v>2347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945582643.35</v>
      </c>
      <c r="N944">
        <v>0</v>
      </c>
      <c r="O944">
        <v>945582643.35</v>
      </c>
      <c r="P944">
        <v>43</v>
      </c>
    </row>
    <row r="945" spans="1:16" ht="12.75">
      <c r="A945" t="s">
        <v>134</v>
      </c>
      <c r="B945" t="s">
        <v>1852</v>
      </c>
      <c r="C945" t="s">
        <v>2278</v>
      </c>
      <c r="D945" t="s">
        <v>2342</v>
      </c>
      <c r="E945" t="s">
        <v>2345</v>
      </c>
      <c r="F945" t="s">
        <v>2348</v>
      </c>
      <c r="G945" t="s">
        <v>2349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43</v>
      </c>
    </row>
    <row r="946" spans="1:16" ht="12.75">
      <c r="A946" t="s">
        <v>140</v>
      </c>
      <c r="B946" t="s">
        <v>2350</v>
      </c>
      <c r="C946" t="s">
        <v>2351</v>
      </c>
      <c r="D946" t="s">
        <v>2352</v>
      </c>
      <c r="E946" t="s">
        <v>2353</v>
      </c>
      <c r="F946" t="s">
        <v>2353</v>
      </c>
      <c r="G946" t="s">
        <v>2354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9</v>
      </c>
    </row>
    <row r="947" spans="1:16" ht="12.75">
      <c r="A947" t="s">
        <v>140</v>
      </c>
      <c r="B947" t="s">
        <v>2350</v>
      </c>
      <c r="C947" t="s">
        <v>2351</v>
      </c>
      <c r="D947" t="s">
        <v>2352</v>
      </c>
      <c r="E947" t="s">
        <v>2355</v>
      </c>
      <c r="F947" t="s">
        <v>2355</v>
      </c>
      <c r="G947" t="s">
        <v>2356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9</v>
      </c>
    </row>
    <row r="948" spans="1:16" ht="12.75">
      <c r="A948" t="s">
        <v>140</v>
      </c>
      <c r="B948" t="s">
        <v>2350</v>
      </c>
      <c r="C948" t="s">
        <v>2351</v>
      </c>
      <c r="D948" t="s">
        <v>2352</v>
      </c>
      <c r="E948" t="s">
        <v>2357</v>
      </c>
      <c r="F948" t="s">
        <v>2357</v>
      </c>
      <c r="G948" t="s">
        <v>2358</v>
      </c>
      <c r="H948">
        <v>0</v>
      </c>
      <c r="I948">
        <v>752.55</v>
      </c>
      <c r="J948">
        <v>7035.37</v>
      </c>
      <c r="K948">
        <v>-6282.82</v>
      </c>
      <c r="L948">
        <v>0</v>
      </c>
      <c r="M948">
        <v>987.96</v>
      </c>
      <c r="N948">
        <v>29218.47</v>
      </c>
      <c r="O948">
        <v>-28230.51</v>
      </c>
      <c r="P948">
        <v>9</v>
      </c>
    </row>
    <row r="949" spans="1:16" ht="12.75">
      <c r="A949" t="s">
        <v>140</v>
      </c>
      <c r="B949" t="s">
        <v>2350</v>
      </c>
      <c r="C949" t="s">
        <v>2359</v>
      </c>
      <c r="D949" t="s">
        <v>2360</v>
      </c>
      <c r="E949" t="s">
        <v>2361</v>
      </c>
      <c r="F949" t="s">
        <v>2361</v>
      </c>
      <c r="G949" t="s">
        <v>2362</v>
      </c>
      <c r="H949">
        <v>0</v>
      </c>
      <c r="I949">
        <v>3023134.83</v>
      </c>
      <c r="J949">
        <v>485641354.33</v>
      </c>
      <c r="K949">
        <v>-482618219.5</v>
      </c>
      <c r="L949">
        <v>0</v>
      </c>
      <c r="M949">
        <v>304737624.33</v>
      </c>
      <c r="N949">
        <v>2172325508.38</v>
      </c>
      <c r="O949">
        <v>-1867587884.05</v>
      </c>
      <c r="P949">
        <v>1</v>
      </c>
    </row>
    <row r="950" spans="1:16" ht="12.75">
      <c r="A950" t="s">
        <v>140</v>
      </c>
      <c r="B950" t="s">
        <v>2350</v>
      </c>
      <c r="C950" t="s">
        <v>2359</v>
      </c>
      <c r="D950" t="s">
        <v>2363</v>
      </c>
      <c r="E950" t="s">
        <v>2364</v>
      </c>
      <c r="F950" t="s">
        <v>2364</v>
      </c>
      <c r="G950" t="s">
        <v>2365</v>
      </c>
      <c r="H950">
        <v>0</v>
      </c>
      <c r="I950">
        <v>3542547.59</v>
      </c>
      <c r="J950">
        <v>39709445.019999996</v>
      </c>
      <c r="K950">
        <v>-36166897.43</v>
      </c>
      <c r="L950">
        <v>0</v>
      </c>
      <c r="M950">
        <v>83612770.7</v>
      </c>
      <c r="N950">
        <v>428982626.15</v>
      </c>
      <c r="O950">
        <v>-345369855.45</v>
      </c>
      <c r="P950">
        <v>1</v>
      </c>
    </row>
    <row r="951" spans="1:16" ht="12.75">
      <c r="A951" t="s">
        <v>140</v>
      </c>
      <c r="B951" t="s">
        <v>2350</v>
      </c>
      <c r="C951" t="s">
        <v>2359</v>
      </c>
      <c r="D951" t="s">
        <v>2366</v>
      </c>
      <c r="E951" t="s">
        <v>2367</v>
      </c>
      <c r="F951" t="s">
        <v>2367</v>
      </c>
      <c r="G951" t="s">
        <v>2368</v>
      </c>
      <c r="H951">
        <v>0</v>
      </c>
      <c r="I951">
        <v>45367.14</v>
      </c>
      <c r="J951">
        <v>8696021.21</v>
      </c>
      <c r="K951">
        <v>-8650654.07</v>
      </c>
      <c r="L951">
        <v>0</v>
      </c>
      <c r="M951">
        <v>442115.11</v>
      </c>
      <c r="N951">
        <v>41528414.61</v>
      </c>
      <c r="O951">
        <v>-41086299.5</v>
      </c>
      <c r="P951">
        <v>1</v>
      </c>
    </row>
    <row r="952" spans="1:16" ht="12.75">
      <c r="A952" t="s">
        <v>140</v>
      </c>
      <c r="B952" t="s">
        <v>2350</v>
      </c>
      <c r="C952" t="s">
        <v>2359</v>
      </c>
      <c r="D952" t="s">
        <v>2369</v>
      </c>
      <c r="E952" t="s">
        <v>2370</v>
      </c>
      <c r="F952" t="s">
        <v>2370</v>
      </c>
      <c r="G952" t="s">
        <v>2371</v>
      </c>
      <c r="H952">
        <v>0</v>
      </c>
      <c r="I952">
        <v>71536.95</v>
      </c>
      <c r="J952">
        <v>2249845.98</v>
      </c>
      <c r="K952">
        <v>-2178309.03</v>
      </c>
      <c r="L952">
        <v>0</v>
      </c>
      <c r="M952">
        <v>1899666.85</v>
      </c>
      <c r="N952">
        <v>69104771.17</v>
      </c>
      <c r="O952">
        <v>-67205104.32</v>
      </c>
      <c r="P952">
        <v>1</v>
      </c>
    </row>
    <row r="953" spans="1:16" ht="12.75">
      <c r="A953" t="s">
        <v>140</v>
      </c>
      <c r="B953" t="s">
        <v>2350</v>
      </c>
      <c r="C953" t="s">
        <v>2359</v>
      </c>
      <c r="D953" t="s">
        <v>2369</v>
      </c>
      <c r="E953" t="s">
        <v>2372</v>
      </c>
      <c r="F953" t="s">
        <v>2372</v>
      </c>
      <c r="G953" t="s">
        <v>2373</v>
      </c>
      <c r="H953">
        <v>0</v>
      </c>
      <c r="I953">
        <v>131066.66</v>
      </c>
      <c r="J953">
        <v>4329883.73</v>
      </c>
      <c r="K953">
        <v>-4198817.07</v>
      </c>
      <c r="L953">
        <v>0</v>
      </c>
      <c r="M953">
        <v>581252.04</v>
      </c>
      <c r="N953">
        <v>19196637.58</v>
      </c>
      <c r="O953">
        <v>-18615385.54</v>
      </c>
      <c r="P953">
        <v>1</v>
      </c>
    </row>
    <row r="954" spans="1:16" ht="12.75">
      <c r="A954" t="s">
        <v>140</v>
      </c>
      <c r="B954" t="s">
        <v>2350</v>
      </c>
      <c r="C954" t="s">
        <v>2359</v>
      </c>
      <c r="D954" t="s">
        <v>2369</v>
      </c>
      <c r="E954" t="s">
        <v>2374</v>
      </c>
      <c r="F954" t="s">
        <v>2374</v>
      </c>
      <c r="G954" t="s">
        <v>2375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1</v>
      </c>
    </row>
    <row r="955" spans="1:16" ht="12.75">
      <c r="A955" t="s">
        <v>140</v>
      </c>
      <c r="B955" t="s">
        <v>2350</v>
      </c>
      <c r="C955" t="s">
        <v>2359</v>
      </c>
      <c r="D955" t="s">
        <v>2369</v>
      </c>
      <c r="E955" t="s">
        <v>2376</v>
      </c>
      <c r="F955" t="s">
        <v>2376</v>
      </c>
      <c r="G955" t="s">
        <v>2377</v>
      </c>
      <c r="H955">
        <v>0</v>
      </c>
      <c r="I955">
        <v>43224.88</v>
      </c>
      <c r="J955">
        <v>1273287.73</v>
      </c>
      <c r="K955">
        <v>-1230062.85</v>
      </c>
      <c r="L955">
        <v>0</v>
      </c>
      <c r="M955">
        <v>23225.97</v>
      </c>
      <c r="N955">
        <v>8063307.12</v>
      </c>
      <c r="O955">
        <v>-8040081.15</v>
      </c>
      <c r="P955">
        <v>1</v>
      </c>
    </row>
    <row r="956" spans="1:16" ht="12.75">
      <c r="A956" t="s">
        <v>140</v>
      </c>
      <c r="B956" t="s">
        <v>2350</v>
      </c>
      <c r="C956" t="s">
        <v>2359</v>
      </c>
      <c r="D956" t="s">
        <v>2369</v>
      </c>
      <c r="E956" t="s">
        <v>2378</v>
      </c>
      <c r="F956" t="s">
        <v>2378</v>
      </c>
      <c r="G956" t="s">
        <v>2379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7497.86</v>
      </c>
      <c r="N956">
        <v>7995651.93</v>
      </c>
      <c r="O956">
        <v>-7988154.07</v>
      </c>
      <c r="P956">
        <v>1</v>
      </c>
    </row>
    <row r="957" spans="1:16" ht="12.75">
      <c r="A957" t="s">
        <v>140</v>
      </c>
      <c r="B957" t="s">
        <v>2350</v>
      </c>
      <c r="C957" t="s">
        <v>2380</v>
      </c>
      <c r="D957" t="s">
        <v>2381</v>
      </c>
      <c r="E957" t="s">
        <v>2382</v>
      </c>
      <c r="F957" t="s">
        <v>2382</v>
      </c>
      <c r="G957" t="s">
        <v>2383</v>
      </c>
      <c r="H957">
        <v>0</v>
      </c>
      <c r="I957">
        <v>85116.87</v>
      </c>
      <c r="J957">
        <v>14687929.2</v>
      </c>
      <c r="K957">
        <v>-14602812.33</v>
      </c>
      <c r="L957">
        <v>0</v>
      </c>
      <c r="M957">
        <v>332726.06</v>
      </c>
      <c r="N957">
        <v>60611473.83</v>
      </c>
      <c r="O957">
        <v>-60278747.77</v>
      </c>
      <c r="P957">
        <v>1</v>
      </c>
    </row>
    <row r="958" spans="1:16" ht="12.75">
      <c r="A958" t="s">
        <v>140</v>
      </c>
      <c r="B958" t="s">
        <v>2350</v>
      </c>
      <c r="C958" t="s">
        <v>2380</v>
      </c>
      <c r="D958" t="s">
        <v>2381</v>
      </c>
      <c r="E958" t="s">
        <v>2384</v>
      </c>
      <c r="F958" t="s">
        <v>2384</v>
      </c>
      <c r="G958" t="s">
        <v>2385</v>
      </c>
      <c r="H958">
        <v>0</v>
      </c>
      <c r="I958">
        <v>174078.18</v>
      </c>
      <c r="J958">
        <v>3445262.51</v>
      </c>
      <c r="K958">
        <v>-3271184.33</v>
      </c>
      <c r="L958">
        <v>0</v>
      </c>
      <c r="M958">
        <v>62822.34</v>
      </c>
      <c r="N958">
        <v>17909169.259999998</v>
      </c>
      <c r="O958">
        <v>-17846346.92</v>
      </c>
      <c r="P958">
        <v>1</v>
      </c>
    </row>
    <row r="959" spans="1:16" ht="12.75">
      <c r="A959" t="s">
        <v>140</v>
      </c>
      <c r="B959" t="s">
        <v>2350</v>
      </c>
      <c r="C959" t="s">
        <v>2380</v>
      </c>
      <c r="D959" t="s">
        <v>2386</v>
      </c>
      <c r="E959" t="s">
        <v>2387</v>
      </c>
      <c r="F959" t="s">
        <v>2387</v>
      </c>
      <c r="G959" t="s">
        <v>2388</v>
      </c>
      <c r="H959">
        <v>0</v>
      </c>
      <c r="I959">
        <v>174408559.59</v>
      </c>
      <c r="J959">
        <v>391886321.54</v>
      </c>
      <c r="K959">
        <v>-217477761.95</v>
      </c>
      <c r="L959">
        <v>0</v>
      </c>
      <c r="M959">
        <v>783853635.36</v>
      </c>
      <c r="N959">
        <v>2775561620.46</v>
      </c>
      <c r="O959">
        <v>-1991707985.1</v>
      </c>
      <c r="P959">
        <v>1</v>
      </c>
    </row>
    <row r="960" spans="1:16" ht="12.75">
      <c r="A960" t="s">
        <v>140</v>
      </c>
      <c r="B960" t="s">
        <v>2350</v>
      </c>
      <c r="C960" t="s">
        <v>2380</v>
      </c>
      <c r="D960" t="s">
        <v>2386</v>
      </c>
      <c r="E960" t="s">
        <v>2389</v>
      </c>
      <c r="F960" t="s">
        <v>2389</v>
      </c>
      <c r="G960" t="s">
        <v>2390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1</v>
      </c>
    </row>
    <row r="961" spans="1:16" ht="12.75">
      <c r="A961" t="s">
        <v>140</v>
      </c>
      <c r="B961" t="s">
        <v>2350</v>
      </c>
      <c r="C961" t="s">
        <v>2380</v>
      </c>
      <c r="D961" t="s">
        <v>2391</v>
      </c>
      <c r="E961" t="s">
        <v>2392</v>
      </c>
      <c r="F961" t="s">
        <v>2392</v>
      </c>
      <c r="G961" t="s">
        <v>2393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1</v>
      </c>
    </row>
    <row r="962" spans="1:16" ht="12.75">
      <c r="A962" t="s">
        <v>140</v>
      </c>
      <c r="B962" t="s">
        <v>2350</v>
      </c>
      <c r="C962" t="s">
        <v>2380</v>
      </c>
      <c r="D962" t="s">
        <v>2391</v>
      </c>
      <c r="E962" t="s">
        <v>2394</v>
      </c>
      <c r="F962" t="s">
        <v>2394</v>
      </c>
      <c r="G962" t="s">
        <v>2395</v>
      </c>
      <c r="H962">
        <v>0</v>
      </c>
      <c r="I962">
        <v>118387.07</v>
      </c>
      <c r="J962">
        <v>1597301.2</v>
      </c>
      <c r="K962">
        <v>-1478914.13</v>
      </c>
      <c r="L962">
        <v>0</v>
      </c>
      <c r="M962">
        <v>515288.93</v>
      </c>
      <c r="N962">
        <v>10307458.08</v>
      </c>
      <c r="O962">
        <v>-9792169.15</v>
      </c>
      <c r="P962">
        <v>1</v>
      </c>
    </row>
    <row r="963" spans="1:16" ht="12.75">
      <c r="A963" t="s">
        <v>140</v>
      </c>
      <c r="B963" t="s">
        <v>2350</v>
      </c>
      <c r="C963" t="s">
        <v>2380</v>
      </c>
      <c r="D963" t="s">
        <v>2391</v>
      </c>
      <c r="E963" t="s">
        <v>2396</v>
      </c>
      <c r="F963" t="s">
        <v>2396</v>
      </c>
      <c r="G963" t="s">
        <v>2397</v>
      </c>
      <c r="H963">
        <v>0</v>
      </c>
      <c r="I963">
        <v>867711.31</v>
      </c>
      <c r="J963">
        <v>3801214.66</v>
      </c>
      <c r="K963">
        <v>-2933503.35</v>
      </c>
      <c r="L963">
        <v>0</v>
      </c>
      <c r="M963">
        <v>2102989.26</v>
      </c>
      <c r="N963">
        <v>23324455.87</v>
      </c>
      <c r="O963">
        <v>-21221466.61</v>
      </c>
      <c r="P963">
        <v>1</v>
      </c>
    </row>
    <row r="964" spans="1:16" ht="12.75">
      <c r="A964" t="s">
        <v>140</v>
      </c>
      <c r="B964" t="s">
        <v>2350</v>
      </c>
      <c r="C964" t="s">
        <v>2380</v>
      </c>
      <c r="D964" t="s">
        <v>2391</v>
      </c>
      <c r="E964" t="s">
        <v>2398</v>
      </c>
      <c r="F964" t="s">
        <v>2398</v>
      </c>
      <c r="G964" t="s">
        <v>2399</v>
      </c>
      <c r="H964">
        <v>0</v>
      </c>
      <c r="I964">
        <v>134231.28</v>
      </c>
      <c r="J964">
        <v>1207177.44</v>
      </c>
      <c r="K964">
        <v>-1072946.16</v>
      </c>
      <c r="L964">
        <v>0</v>
      </c>
      <c r="M964">
        <v>2739931.95</v>
      </c>
      <c r="N964">
        <v>23376582.15</v>
      </c>
      <c r="O964">
        <v>-20636650.2</v>
      </c>
      <c r="P964">
        <v>1</v>
      </c>
    </row>
    <row r="965" spans="1:16" ht="12.75">
      <c r="A965" t="s">
        <v>140</v>
      </c>
      <c r="B965" t="s">
        <v>2350</v>
      </c>
      <c r="C965" t="s">
        <v>2380</v>
      </c>
      <c r="D965" t="s">
        <v>2391</v>
      </c>
      <c r="E965" t="s">
        <v>2400</v>
      </c>
      <c r="F965" t="s">
        <v>2400</v>
      </c>
      <c r="G965" t="s">
        <v>2401</v>
      </c>
      <c r="H965">
        <v>0</v>
      </c>
      <c r="I965">
        <v>0</v>
      </c>
      <c r="J965">
        <v>202226.3</v>
      </c>
      <c r="K965">
        <v>-202226.3</v>
      </c>
      <c r="L965">
        <v>0</v>
      </c>
      <c r="M965">
        <v>754116.35</v>
      </c>
      <c r="N965">
        <v>6879332.63</v>
      </c>
      <c r="O965">
        <v>-6125216.28</v>
      </c>
      <c r="P965">
        <v>1</v>
      </c>
    </row>
    <row r="966" spans="1:16" ht="12.75">
      <c r="A966" t="s">
        <v>140</v>
      </c>
      <c r="B966" t="s">
        <v>2350</v>
      </c>
      <c r="C966" t="s">
        <v>2380</v>
      </c>
      <c r="D966" t="s">
        <v>2391</v>
      </c>
      <c r="E966" t="s">
        <v>2402</v>
      </c>
      <c r="F966" t="s">
        <v>2402</v>
      </c>
      <c r="G966" t="s">
        <v>2403</v>
      </c>
      <c r="H966">
        <v>0</v>
      </c>
      <c r="I966">
        <v>0</v>
      </c>
      <c r="J966">
        <v>43977.23</v>
      </c>
      <c r="K966">
        <v>-43977.23</v>
      </c>
      <c r="L966">
        <v>0</v>
      </c>
      <c r="M966">
        <v>81881.87</v>
      </c>
      <c r="N966">
        <v>163623.21</v>
      </c>
      <c r="O966">
        <v>-81741.34</v>
      </c>
      <c r="P966">
        <v>1</v>
      </c>
    </row>
    <row r="967" spans="1:16" ht="12.75">
      <c r="A967" t="s">
        <v>140</v>
      </c>
      <c r="B967" t="s">
        <v>2350</v>
      </c>
      <c r="C967" t="s">
        <v>2380</v>
      </c>
      <c r="D967" t="s">
        <v>2391</v>
      </c>
      <c r="E967" t="s">
        <v>2404</v>
      </c>
      <c r="F967" t="s">
        <v>2404</v>
      </c>
      <c r="G967" t="s">
        <v>2405</v>
      </c>
      <c r="H967">
        <v>0</v>
      </c>
      <c r="I967">
        <v>2694864.74</v>
      </c>
      <c r="J967">
        <v>1415392.73</v>
      </c>
      <c r="K967">
        <v>1279472.01</v>
      </c>
      <c r="L967">
        <v>0</v>
      </c>
      <c r="M967">
        <v>139485135.14</v>
      </c>
      <c r="N967">
        <v>493846857.16</v>
      </c>
      <c r="O967">
        <v>-354361722.02</v>
      </c>
      <c r="P967">
        <v>1</v>
      </c>
    </row>
    <row r="968" spans="1:16" ht="12.75">
      <c r="A968" t="s">
        <v>140</v>
      </c>
      <c r="B968" t="s">
        <v>2350</v>
      </c>
      <c r="C968" t="s">
        <v>2380</v>
      </c>
      <c r="D968" t="s">
        <v>2391</v>
      </c>
      <c r="E968" t="s">
        <v>2406</v>
      </c>
      <c r="F968" t="s">
        <v>2406</v>
      </c>
      <c r="G968" t="s">
        <v>2407</v>
      </c>
      <c r="H968">
        <v>0</v>
      </c>
      <c r="I968">
        <v>0</v>
      </c>
      <c r="J968">
        <v>28745957</v>
      </c>
      <c r="K968">
        <v>-28745957</v>
      </c>
      <c r="L968">
        <v>0</v>
      </c>
      <c r="M968">
        <v>51553701.78</v>
      </c>
      <c r="N968">
        <v>180432598.24</v>
      </c>
      <c r="O968">
        <v>-128878896.46</v>
      </c>
      <c r="P968">
        <v>1</v>
      </c>
    </row>
    <row r="969" spans="1:16" ht="12.75">
      <c r="A969" t="s">
        <v>140</v>
      </c>
      <c r="B969" t="s">
        <v>2350</v>
      </c>
      <c r="C969" t="s">
        <v>2380</v>
      </c>
      <c r="D969" t="s">
        <v>2391</v>
      </c>
      <c r="E969" t="s">
        <v>2408</v>
      </c>
      <c r="F969" t="s">
        <v>2408</v>
      </c>
      <c r="G969" t="s">
        <v>2409</v>
      </c>
      <c r="H969">
        <v>0</v>
      </c>
      <c r="I969">
        <v>267.17</v>
      </c>
      <c r="J969">
        <v>4918638.08</v>
      </c>
      <c r="K969">
        <v>-4918370.91</v>
      </c>
      <c r="L969">
        <v>0</v>
      </c>
      <c r="M969">
        <v>5903.52</v>
      </c>
      <c r="N969">
        <v>25793048.3</v>
      </c>
      <c r="O969">
        <v>-25787144.78</v>
      </c>
      <c r="P969">
        <v>1</v>
      </c>
    </row>
    <row r="970" spans="1:16" ht="12.75">
      <c r="A970" t="s">
        <v>140</v>
      </c>
      <c r="B970" t="s">
        <v>2350</v>
      </c>
      <c r="C970" t="s">
        <v>2380</v>
      </c>
      <c r="D970" t="s">
        <v>2391</v>
      </c>
      <c r="E970" t="s">
        <v>2410</v>
      </c>
      <c r="F970" t="s">
        <v>2410</v>
      </c>
      <c r="G970" t="s">
        <v>2411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1</v>
      </c>
    </row>
    <row r="971" spans="1:16" ht="12.75">
      <c r="A971" t="s">
        <v>140</v>
      </c>
      <c r="B971" t="s">
        <v>2350</v>
      </c>
      <c r="C971" t="s">
        <v>2380</v>
      </c>
      <c r="D971" t="s">
        <v>2412</v>
      </c>
      <c r="E971" t="s">
        <v>2413</v>
      </c>
      <c r="F971" t="s">
        <v>2413</v>
      </c>
      <c r="G971" t="s">
        <v>2414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1</v>
      </c>
    </row>
    <row r="972" spans="1:16" ht="12.75">
      <c r="A972" t="s">
        <v>140</v>
      </c>
      <c r="B972" t="s">
        <v>2350</v>
      </c>
      <c r="C972" t="s">
        <v>2380</v>
      </c>
      <c r="D972" t="s">
        <v>2412</v>
      </c>
      <c r="E972" t="s">
        <v>2415</v>
      </c>
      <c r="F972" t="s">
        <v>2415</v>
      </c>
      <c r="G972" t="s">
        <v>2416</v>
      </c>
      <c r="H972">
        <v>0</v>
      </c>
      <c r="I972">
        <v>3250.21</v>
      </c>
      <c r="J972">
        <v>0</v>
      </c>
      <c r="K972">
        <v>3250.21</v>
      </c>
      <c r="L972">
        <v>0</v>
      </c>
      <c r="M972">
        <v>984663.09</v>
      </c>
      <c r="N972">
        <v>59930.82</v>
      </c>
      <c r="O972">
        <v>924732.27</v>
      </c>
      <c r="P972">
        <v>1</v>
      </c>
    </row>
    <row r="973" spans="1:16" ht="12.75">
      <c r="A973" t="s">
        <v>140</v>
      </c>
      <c r="B973" t="s">
        <v>2350</v>
      </c>
      <c r="C973" t="s">
        <v>2380</v>
      </c>
      <c r="D973" t="s">
        <v>2412</v>
      </c>
      <c r="E973" t="s">
        <v>2417</v>
      </c>
      <c r="F973" t="s">
        <v>2417</v>
      </c>
      <c r="G973" t="s">
        <v>2418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1</v>
      </c>
    </row>
    <row r="974" spans="1:16" ht="12.75">
      <c r="A974" t="s">
        <v>140</v>
      </c>
      <c r="B974" t="s">
        <v>2350</v>
      </c>
      <c r="C974" t="s">
        <v>2380</v>
      </c>
      <c r="D974" t="s">
        <v>2412</v>
      </c>
      <c r="E974" t="s">
        <v>2419</v>
      </c>
      <c r="F974" t="s">
        <v>2419</v>
      </c>
      <c r="G974" t="s">
        <v>2420</v>
      </c>
      <c r="H974">
        <v>0</v>
      </c>
      <c r="I974">
        <v>0</v>
      </c>
      <c r="J974">
        <v>529846.68</v>
      </c>
      <c r="K974">
        <v>-529846.68</v>
      </c>
      <c r="L974">
        <v>0</v>
      </c>
      <c r="M974">
        <v>12772.91</v>
      </c>
      <c r="N974">
        <v>1772400.08</v>
      </c>
      <c r="O974">
        <v>-1759627.17</v>
      </c>
      <c r="P974">
        <v>1</v>
      </c>
    </row>
    <row r="975" spans="1:16" ht="12.75">
      <c r="A975" t="s">
        <v>140</v>
      </c>
      <c r="B975" t="s">
        <v>2350</v>
      </c>
      <c r="C975" t="s">
        <v>2380</v>
      </c>
      <c r="D975" t="s">
        <v>2412</v>
      </c>
      <c r="E975" t="s">
        <v>2421</v>
      </c>
      <c r="F975" t="s">
        <v>2421</v>
      </c>
      <c r="G975" t="s">
        <v>2422</v>
      </c>
      <c r="H975">
        <v>0</v>
      </c>
      <c r="I975">
        <v>0</v>
      </c>
      <c r="J975">
        <v>520374.06</v>
      </c>
      <c r="K975">
        <v>-520374.06</v>
      </c>
      <c r="L975">
        <v>0</v>
      </c>
      <c r="M975">
        <v>0</v>
      </c>
      <c r="N975">
        <v>2178149.92</v>
      </c>
      <c r="O975">
        <v>-2178149.92</v>
      </c>
      <c r="P975">
        <v>1</v>
      </c>
    </row>
    <row r="976" spans="1:16" ht="12.75">
      <c r="A976" t="s">
        <v>140</v>
      </c>
      <c r="B976" t="s">
        <v>2350</v>
      </c>
      <c r="C976" t="s">
        <v>2423</v>
      </c>
      <c r="D976" t="s">
        <v>26</v>
      </c>
      <c r="E976" t="s">
        <v>2424</v>
      </c>
      <c r="F976" t="s">
        <v>2424</v>
      </c>
      <c r="G976" t="s">
        <v>2425</v>
      </c>
      <c r="H976">
        <v>0</v>
      </c>
      <c r="I976">
        <v>0</v>
      </c>
      <c r="J976">
        <v>305319.67</v>
      </c>
      <c r="K976">
        <v>-305319.67</v>
      </c>
      <c r="L976">
        <v>0</v>
      </c>
      <c r="M976">
        <v>8722.17</v>
      </c>
      <c r="N976">
        <v>1249438.94</v>
      </c>
      <c r="O976">
        <v>-1240716.77</v>
      </c>
      <c r="P976">
        <v>2</v>
      </c>
    </row>
    <row r="977" spans="1:16" ht="12.75">
      <c r="A977" t="s">
        <v>140</v>
      </c>
      <c r="B977" t="s">
        <v>2350</v>
      </c>
      <c r="C977" t="s">
        <v>2423</v>
      </c>
      <c r="D977" t="s">
        <v>26</v>
      </c>
      <c r="E977" t="s">
        <v>2426</v>
      </c>
      <c r="F977" t="s">
        <v>2426</v>
      </c>
      <c r="G977" t="s">
        <v>2427</v>
      </c>
      <c r="H977">
        <v>0</v>
      </c>
      <c r="I977">
        <v>1375.07</v>
      </c>
      <c r="J977">
        <v>24950.39</v>
      </c>
      <c r="K977">
        <v>-23575.32</v>
      </c>
      <c r="L977">
        <v>0</v>
      </c>
      <c r="M977">
        <v>12530.49</v>
      </c>
      <c r="N977">
        <v>9882904.58</v>
      </c>
      <c r="O977">
        <v>-9870374.09</v>
      </c>
      <c r="P977">
        <v>2</v>
      </c>
    </row>
    <row r="978" spans="1:16" ht="12.75">
      <c r="A978" t="s">
        <v>140</v>
      </c>
      <c r="B978" t="s">
        <v>2350</v>
      </c>
      <c r="C978" t="s">
        <v>2423</v>
      </c>
      <c r="D978" t="s">
        <v>26</v>
      </c>
      <c r="E978" t="s">
        <v>2428</v>
      </c>
      <c r="F978" t="s">
        <v>2428</v>
      </c>
      <c r="G978" t="s">
        <v>2429</v>
      </c>
      <c r="H978">
        <v>0</v>
      </c>
      <c r="I978">
        <v>0</v>
      </c>
      <c r="J978">
        <v>511374.14</v>
      </c>
      <c r="K978">
        <v>-511374.14</v>
      </c>
      <c r="L978">
        <v>0</v>
      </c>
      <c r="M978">
        <v>0</v>
      </c>
      <c r="N978">
        <v>1728393.81</v>
      </c>
      <c r="O978">
        <v>-1728393.81</v>
      </c>
      <c r="P978">
        <v>2</v>
      </c>
    </row>
    <row r="979" spans="1:16" ht="12.75">
      <c r="A979" t="s">
        <v>140</v>
      </c>
      <c r="B979" t="s">
        <v>2350</v>
      </c>
      <c r="C979" t="s">
        <v>2423</v>
      </c>
      <c r="D979" t="s">
        <v>26</v>
      </c>
      <c r="E979" t="s">
        <v>2430</v>
      </c>
      <c r="F979" t="s">
        <v>2430</v>
      </c>
      <c r="G979" t="s">
        <v>2431</v>
      </c>
      <c r="H979">
        <v>0</v>
      </c>
      <c r="I979">
        <v>0</v>
      </c>
      <c r="J979">
        <v>74910.85</v>
      </c>
      <c r="K979">
        <v>-74910.85</v>
      </c>
      <c r="L979">
        <v>0</v>
      </c>
      <c r="M979">
        <v>0</v>
      </c>
      <c r="N979">
        <v>280844.1</v>
      </c>
      <c r="O979">
        <v>-280844.1</v>
      </c>
      <c r="P979">
        <v>2</v>
      </c>
    </row>
    <row r="980" spans="1:16" ht="12.75">
      <c r="A980" t="s">
        <v>140</v>
      </c>
      <c r="B980" t="s">
        <v>2350</v>
      </c>
      <c r="C980" t="s">
        <v>2423</v>
      </c>
      <c r="D980" t="s">
        <v>26</v>
      </c>
      <c r="E980" t="s">
        <v>2432</v>
      </c>
      <c r="F980" t="s">
        <v>2432</v>
      </c>
      <c r="G980" t="s">
        <v>2433</v>
      </c>
      <c r="H980">
        <v>0</v>
      </c>
      <c r="I980">
        <v>5.93</v>
      </c>
      <c r="J980">
        <v>56951.33</v>
      </c>
      <c r="K980">
        <v>-56945.4</v>
      </c>
      <c r="L980">
        <v>0</v>
      </c>
      <c r="M980">
        <v>1422.18</v>
      </c>
      <c r="N980">
        <v>484513.36</v>
      </c>
      <c r="O980">
        <v>-483091.18</v>
      </c>
      <c r="P980">
        <v>2</v>
      </c>
    </row>
    <row r="981" spans="1:16" ht="12.75">
      <c r="A981" t="s">
        <v>140</v>
      </c>
      <c r="B981" t="s">
        <v>2350</v>
      </c>
      <c r="C981" t="s">
        <v>2423</v>
      </c>
      <c r="D981" t="s">
        <v>26</v>
      </c>
      <c r="E981" t="s">
        <v>2434</v>
      </c>
      <c r="F981" t="s">
        <v>2434</v>
      </c>
      <c r="G981" t="s">
        <v>2435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2</v>
      </c>
    </row>
    <row r="982" spans="1:16" ht="12.75">
      <c r="A982" t="s">
        <v>140</v>
      </c>
      <c r="B982" t="s">
        <v>2350</v>
      </c>
      <c r="C982" t="s">
        <v>2423</v>
      </c>
      <c r="D982" t="s">
        <v>26</v>
      </c>
      <c r="E982" t="s">
        <v>2436</v>
      </c>
      <c r="F982" t="s">
        <v>2437</v>
      </c>
      <c r="G982" t="s">
        <v>2438</v>
      </c>
      <c r="H982">
        <v>0</v>
      </c>
      <c r="I982">
        <v>28590.96</v>
      </c>
      <c r="J982">
        <v>0</v>
      </c>
      <c r="K982">
        <v>28590.96</v>
      </c>
      <c r="L982">
        <v>0</v>
      </c>
      <c r="M982">
        <v>0</v>
      </c>
      <c r="N982">
        <v>2618357.18</v>
      </c>
      <c r="O982">
        <v>-2618357.18</v>
      </c>
      <c r="P982">
        <v>2</v>
      </c>
    </row>
    <row r="983" spans="1:16" ht="12.75">
      <c r="A983" t="s">
        <v>140</v>
      </c>
      <c r="B983" t="s">
        <v>2350</v>
      </c>
      <c r="C983" t="s">
        <v>2423</v>
      </c>
      <c r="D983" t="s">
        <v>2439</v>
      </c>
      <c r="E983" t="s">
        <v>2440</v>
      </c>
      <c r="F983" t="s">
        <v>2441</v>
      </c>
      <c r="G983" t="s">
        <v>2442</v>
      </c>
      <c r="H983">
        <v>0</v>
      </c>
      <c r="I983">
        <v>0</v>
      </c>
      <c r="J983">
        <v>4173.89</v>
      </c>
      <c r="K983">
        <v>-4173.89</v>
      </c>
      <c r="L983">
        <v>0</v>
      </c>
      <c r="M983">
        <v>0</v>
      </c>
      <c r="N983">
        <v>12018.01</v>
      </c>
      <c r="O983">
        <v>-12018.01</v>
      </c>
      <c r="P983">
        <v>10</v>
      </c>
    </row>
    <row r="984" spans="1:16" ht="12.75">
      <c r="A984" t="s">
        <v>140</v>
      </c>
      <c r="B984" t="s">
        <v>2350</v>
      </c>
      <c r="C984" t="s">
        <v>2423</v>
      </c>
      <c r="D984" t="s">
        <v>2439</v>
      </c>
      <c r="E984" t="s">
        <v>2440</v>
      </c>
      <c r="F984" t="s">
        <v>2443</v>
      </c>
      <c r="G984" t="s">
        <v>2444</v>
      </c>
      <c r="H984">
        <v>0</v>
      </c>
      <c r="I984">
        <v>0</v>
      </c>
      <c r="J984">
        <v>511.4</v>
      </c>
      <c r="K984">
        <v>-511.4</v>
      </c>
      <c r="L984">
        <v>0</v>
      </c>
      <c r="M984">
        <v>0</v>
      </c>
      <c r="N984">
        <v>14613.62</v>
      </c>
      <c r="O984">
        <v>-14613.62</v>
      </c>
      <c r="P984">
        <v>10</v>
      </c>
    </row>
    <row r="985" spans="1:16" ht="12.75">
      <c r="A985" t="s">
        <v>140</v>
      </c>
      <c r="B985" t="s">
        <v>2350</v>
      </c>
      <c r="C985" t="s">
        <v>2423</v>
      </c>
      <c r="D985" t="s">
        <v>2439</v>
      </c>
      <c r="E985" t="s">
        <v>2440</v>
      </c>
      <c r="F985" t="s">
        <v>2445</v>
      </c>
      <c r="G985" t="s">
        <v>2446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10</v>
      </c>
    </row>
    <row r="986" spans="1:16" ht="12.75">
      <c r="A986" t="s">
        <v>140</v>
      </c>
      <c r="B986" t="s">
        <v>2350</v>
      </c>
      <c r="C986" t="s">
        <v>2423</v>
      </c>
      <c r="D986" t="s">
        <v>2439</v>
      </c>
      <c r="E986" t="s">
        <v>2440</v>
      </c>
      <c r="F986" t="s">
        <v>2447</v>
      </c>
      <c r="G986" t="s">
        <v>2448</v>
      </c>
      <c r="H986">
        <v>0</v>
      </c>
      <c r="I986">
        <v>0</v>
      </c>
      <c r="J986">
        <v>3507.6</v>
      </c>
      <c r="K986">
        <v>-3507.6</v>
      </c>
      <c r="L986">
        <v>0</v>
      </c>
      <c r="M986">
        <v>0</v>
      </c>
      <c r="N986">
        <v>10245.4</v>
      </c>
      <c r="O986">
        <v>-10245.4</v>
      </c>
      <c r="P986">
        <v>10</v>
      </c>
    </row>
    <row r="987" spans="1:16" ht="12.75">
      <c r="A987" t="s">
        <v>140</v>
      </c>
      <c r="B987" t="s">
        <v>2350</v>
      </c>
      <c r="C987" t="s">
        <v>2423</v>
      </c>
      <c r="D987" t="s">
        <v>2439</v>
      </c>
      <c r="E987" t="s">
        <v>2440</v>
      </c>
      <c r="F987" t="s">
        <v>2449</v>
      </c>
      <c r="G987" t="s">
        <v>2450</v>
      </c>
      <c r="H987">
        <v>0</v>
      </c>
      <c r="I987">
        <v>676.38</v>
      </c>
      <c r="J987">
        <v>168608.37</v>
      </c>
      <c r="K987">
        <v>-167931.99</v>
      </c>
      <c r="L987">
        <v>0</v>
      </c>
      <c r="M987">
        <v>48076.6</v>
      </c>
      <c r="N987">
        <v>860019.69</v>
      </c>
      <c r="O987">
        <v>-811943.09</v>
      </c>
      <c r="P987">
        <v>10</v>
      </c>
    </row>
    <row r="988" spans="1:16" ht="12.75">
      <c r="A988" t="s">
        <v>140</v>
      </c>
      <c r="B988" t="s">
        <v>2350</v>
      </c>
      <c r="C988" t="s">
        <v>2423</v>
      </c>
      <c r="D988" t="s">
        <v>2439</v>
      </c>
      <c r="E988" t="s">
        <v>2440</v>
      </c>
      <c r="F988" t="s">
        <v>2451</v>
      </c>
      <c r="G988" t="s">
        <v>2452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2411.5</v>
      </c>
      <c r="N988">
        <v>183011.5</v>
      </c>
      <c r="O988">
        <v>-180600</v>
      </c>
      <c r="P988">
        <v>10</v>
      </c>
    </row>
    <row r="989" spans="1:16" ht="12.75">
      <c r="A989" t="s">
        <v>140</v>
      </c>
      <c r="B989" t="s">
        <v>2350</v>
      </c>
      <c r="C989" t="s">
        <v>2423</v>
      </c>
      <c r="D989" t="s">
        <v>2439</v>
      </c>
      <c r="E989" t="s">
        <v>2440</v>
      </c>
      <c r="F989" t="s">
        <v>2453</v>
      </c>
      <c r="G989" t="s">
        <v>2454</v>
      </c>
      <c r="H989">
        <v>0</v>
      </c>
      <c r="I989">
        <v>0</v>
      </c>
      <c r="J989">
        <v>520784.13</v>
      </c>
      <c r="K989">
        <v>-520784.13</v>
      </c>
      <c r="L989">
        <v>0</v>
      </c>
      <c r="M989">
        <v>12735.56</v>
      </c>
      <c r="N989">
        <v>2207737.93</v>
      </c>
      <c r="O989">
        <v>-2195002.37</v>
      </c>
      <c r="P989">
        <v>10</v>
      </c>
    </row>
    <row r="990" spans="1:16" ht="12.75">
      <c r="A990" t="s">
        <v>140</v>
      </c>
      <c r="B990" t="s">
        <v>2350</v>
      </c>
      <c r="C990" t="s">
        <v>2423</v>
      </c>
      <c r="D990" t="s">
        <v>2439</v>
      </c>
      <c r="E990" t="s">
        <v>2440</v>
      </c>
      <c r="F990" t="s">
        <v>2455</v>
      </c>
      <c r="G990" t="s">
        <v>2456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10</v>
      </c>
    </row>
    <row r="991" spans="1:16" ht="12.75">
      <c r="A991" t="s">
        <v>140</v>
      </c>
      <c r="B991" t="s">
        <v>2350</v>
      </c>
      <c r="C991" t="s">
        <v>2423</v>
      </c>
      <c r="D991" t="s">
        <v>2439</v>
      </c>
      <c r="E991" t="s">
        <v>2440</v>
      </c>
      <c r="F991" t="s">
        <v>2457</v>
      </c>
      <c r="G991" t="s">
        <v>2458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10</v>
      </c>
    </row>
    <row r="992" spans="1:16" ht="12.75">
      <c r="A992" t="s">
        <v>140</v>
      </c>
      <c r="B992" t="s">
        <v>2350</v>
      </c>
      <c r="C992" t="s">
        <v>2423</v>
      </c>
      <c r="D992" t="s">
        <v>2439</v>
      </c>
      <c r="E992" t="s">
        <v>2440</v>
      </c>
      <c r="F992" t="s">
        <v>2459</v>
      </c>
      <c r="G992" t="s">
        <v>2460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10</v>
      </c>
    </row>
    <row r="993" spans="1:16" ht="12.75">
      <c r="A993" t="s">
        <v>140</v>
      </c>
      <c r="B993" t="s">
        <v>2350</v>
      </c>
      <c r="C993" t="s">
        <v>2423</v>
      </c>
      <c r="D993" t="s">
        <v>2439</v>
      </c>
      <c r="E993" t="s">
        <v>2440</v>
      </c>
      <c r="F993" t="s">
        <v>2461</v>
      </c>
      <c r="G993" t="s">
        <v>2462</v>
      </c>
      <c r="H993">
        <v>0</v>
      </c>
      <c r="I993">
        <v>0</v>
      </c>
      <c r="J993">
        <v>20537.49</v>
      </c>
      <c r="K993">
        <v>-20537.49</v>
      </c>
      <c r="L993">
        <v>0</v>
      </c>
      <c r="M993">
        <v>993.53</v>
      </c>
      <c r="N993">
        <v>80884.67</v>
      </c>
      <c r="O993">
        <v>-79891.14</v>
      </c>
      <c r="P993">
        <v>10</v>
      </c>
    </row>
    <row r="994" spans="1:16" ht="12.75">
      <c r="A994" t="s">
        <v>140</v>
      </c>
      <c r="B994" t="s">
        <v>2350</v>
      </c>
      <c r="C994" t="s">
        <v>2423</v>
      </c>
      <c r="D994" t="s">
        <v>2439</v>
      </c>
      <c r="E994" t="s">
        <v>2440</v>
      </c>
      <c r="F994" t="s">
        <v>2463</v>
      </c>
      <c r="G994" t="s">
        <v>2464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10</v>
      </c>
    </row>
    <row r="995" spans="1:16" ht="12.75">
      <c r="A995" t="s">
        <v>140</v>
      </c>
      <c r="B995" t="s">
        <v>2350</v>
      </c>
      <c r="C995" t="s">
        <v>2423</v>
      </c>
      <c r="D995" t="s">
        <v>2439</v>
      </c>
      <c r="E995" t="s">
        <v>2440</v>
      </c>
      <c r="F995" t="s">
        <v>2465</v>
      </c>
      <c r="G995" t="s">
        <v>2466</v>
      </c>
      <c r="H995">
        <v>0</v>
      </c>
      <c r="I995">
        <v>0</v>
      </c>
      <c r="J995">
        <v>25429.73</v>
      </c>
      <c r="K995">
        <v>-25429.73</v>
      </c>
      <c r="L995">
        <v>0</v>
      </c>
      <c r="M995">
        <v>0</v>
      </c>
      <c r="N995">
        <v>95122.47</v>
      </c>
      <c r="O995">
        <v>-95122.47</v>
      </c>
      <c r="P995">
        <v>10</v>
      </c>
    </row>
    <row r="996" spans="1:16" ht="12.75">
      <c r="A996" t="s">
        <v>140</v>
      </c>
      <c r="B996" t="s">
        <v>2350</v>
      </c>
      <c r="C996" t="s">
        <v>2423</v>
      </c>
      <c r="D996" t="s">
        <v>2439</v>
      </c>
      <c r="E996" t="s">
        <v>2440</v>
      </c>
      <c r="F996" t="s">
        <v>2467</v>
      </c>
      <c r="G996" t="s">
        <v>2468</v>
      </c>
      <c r="H996">
        <v>0</v>
      </c>
      <c r="I996">
        <v>0</v>
      </c>
      <c r="J996">
        <v>851.32</v>
      </c>
      <c r="K996">
        <v>-851.32</v>
      </c>
      <c r="L996">
        <v>0</v>
      </c>
      <c r="M996">
        <v>1217.28</v>
      </c>
      <c r="N996">
        <v>117403.11</v>
      </c>
      <c r="O996">
        <v>-116185.83</v>
      </c>
      <c r="P996">
        <v>10</v>
      </c>
    </row>
    <row r="997" spans="1:16" ht="12.75">
      <c r="A997" t="s">
        <v>140</v>
      </c>
      <c r="B997" t="s">
        <v>2350</v>
      </c>
      <c r="C997" t="s">
        <v>2423</v>
      </c>
      <c r="D997" t="s">
        <v>2439</v>
      </c>
      <c r="E997" t="s">
        <v>2440</v>
      </c>
      <c r="F997" t="s">
        <v>2469</v>
      </c>
      <c r="G997" t="s">
        <v>2470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10</v>
      </c>
    </row>
    <row r="998" spans="1:16" ht="12.75">
      <c r="A998" t="s">
        <v>140</v>
      </c>
      <c r="B998" t="s">
        <v>2350</v>
      </c>
      <c r="C998" t="s">
        <v>2423</v>
      </c>
      <c r="D998" t="s">
        <v>2439</v>
      </c>
      <c r="E998" t="s">
        <v>2440</v>
      </c>
      <c r="F998" t="s">
        <v>2471</v>
      </c>
      <c r="G998" t="s">
        <v>2472</v>
      </c>
      <c r="H998">
        <v>0</v>
      </c>
      <c r="I998">
        <v>0</v>
      </c>
      <c r="J998">
        <v>193.88</v>
      </c>
      <c r="K998">
        <v>-193.88</v>
      </c>
      <c r="L998">
        <v>0</v>
      </c>
      <c r="M998">
        <v>0</v>
      </c>
      <c r="N998">
        <v>223730.6</v>
      </c>
      <c r="O998">
        <v>-223730.6</v>
      </c>
      <c r="P998">
        <v>10</v>
      </c>
    </row>
    <row r="999" spans="1:16" ht="12.75">
      <c r="A999" t="s">
        <v>140</v>
      </c>
      <c r="B999" t="s">
        <v>2350</v>
      </c>
      <c r="C999" t="s">
        <v>2423</v>
      </c>
      <c r="D999" t="s">
        <v>2439</v>
      </c>
      <c r="E999" t="s">
        <v>2440</v>
      </c>
      <c r="F999" t="s">
        <v>2473</v>
      </c>
      <c r="G999" t="s">
        <v>2474</v>
      </c>
      <c r="H999">
        <v>0</v>
      </c>
      <c r="I999">
        <v>0</v>
      </c>
      <c r="J999">
        <v>1320</v>
      </c>
      <c r="K999">
        <v>-1320</v>
      </c>
      <c r="L999">
        <v>0</v>
      </c>
      <c r="M999">
        <v>0</v>
      </c>
      <c r="N999">
        <v>68940.04</v>
      </c>
      <c r="O999">
        <v>-68940.04</v>
      </c>
      <c r="P999">
        <v>10</v>
      </c>
    </row>
    <row r="1000" spans="1:16" ht="12.75">
      <c r="A1000" t="s">
        <v>140</v>
      </c>
      <c r="B1000" t="s">
        <v>2350</v>
      </c>
      <c r="C1000" t="s">
        <v>2423</v>
      </c>
      <c r="D1000" t="s">
        <v>2475</v>
      </c>
      <c r="E1000" t="s">
        <v>2476</v>
      </c>
      <c r="F1000" t="s">
        <v>2476</v>
      </c>
      <c r="G1000" t="s">
        <v>2477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2</v>
      </c>
    </row>
    <row r="1001" spans="1:16" ht="12.75">
      <c r="A1001" t="s">
        <v>140</v>
      </c>
      <c r="B1001" t="s">
        <v>2350</v>
      </c>
      <c r="C1001" t="s">
        <v>2423</v>
      </c>
      <c r="D1001" t="s">
        <v>2475</v>
      </c>
      <c r="E1001" t="s">
        <v>2478</v>
      </c>
      <c r="F1001" t="s">
        <v>2478</v>
      </c>
      <c r="G1001" t="s">
        <v>2479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2</v>
      </c>
    </row>
    <row r="1002" spans="1:16" ht="12.75">
      <c r="A1002" t="s">
        <v>140</v>
      </c>
      <c r="B1002" t="s">
        <v>2350</v>
      </c>
      <c r="C1002" t="s">
        <v>2423</v>
      </c>
      <c r="D1002" t="s">
        <v>2475</v>
      </c>
      <c r="E1002" t="s">
        <v>2480</v>
      </c>
      <c r="F1002" t="s">
        <v>2480</v>
      </c>
      <c r="G1002" t="s">
        <v>2481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2</v>
      </c>
    </row>
    <row r="1003" spans="1:16" ht="12.75">
      <c r="A1003" t="s">
        <v>140</v>
      </c>
      <c r="B1003" t="s">
        <v>2350</v>
      </c>
      <c r="C1003" t="s">
        <v>2423</v>
      </c>
      <c r="D1003" t="s">
        <v>2475</v>
      </c>
      <c r="E1003" t="s">
        <v>2482</v>
      </c>
      <c r="F1003" t="s">
        <v>2482</v>
      </c>
      <c r="G1003" t="s">
        <v>2483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2</v>
      </c>
    </row>
    <row r="1004" spans="1:16" ht="12.75">
      <c r="A1004" t="s">
        <v>140</v>
      </c>
      <c r="B1004" t="s">
        <v>2350</v>
      </c>
      <c r="C1004" t="s">
        <v>2423</v>
      </c>
      <c r="D1004" t="s">
        <v>2484</v>
      </c>
      <c r="E1004" t="s">
        <v>2485</v>
      </c>
      <c r="F1004" t="s">
        <v>2485</v>
      </c>
      <c r="G1004" t="s">
        <v>2486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3</v>
      </c>
    </row>
    <row r="1005" spans="1:16" ht="12.75">
      <c r="A1005" t="s">
        <v>140</v>
      </c>
      <c r="B1005" t="s">
        <v>2350</v>
      </c>
      <c r="C1005" t="s">
        <v>2423</v>
      </c>
      <c r="D1005" t="s">
        <v>2484</v>
      </c>
      <c r="E1005" t="s">
        <v>2487</v>
      </c>
      <c r="F1005" t="s">
        <v>2487</v>
      </c>
      <c r="G1005" t="s">
        <v>2488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3</v>
      </c>
    </row>
    <row r="1006" spans="1:16" ht="12.75">
      <c r="A1006" t="s">
        <v>140</v>
      </c>
      <c r="B1006" t="s">
        <v>2350</v>
      </c>
      <c r="C1006" t="s">
        <v>2423</v>
      </c>
      <c r="D1006" t="s">
        <v>2484</v>
      </c>
      <c r="E1006" t="s">
        <v>2489</v>
      </c>
      <c r="F1006" t="s">
        <v>2489</v>
      </c>
      <c r="G1006" t="s">
        <v>2490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3</v>
      </c>
    </row>
    <row r="1007" spans="1:16" ht="12.75">
      <c r="A1007" t="s">
        <v>140</v>
      </c>
      <c r="B1007" t="s">
        <v>2350</v>
      </c>
      <c r="C1007" t="s">
        <v>2423</v>
      </c>
      <c r="D1007" t="s">
        <v>2491</v>
      </c>
      <c r="E1007" t="s">
        <v>2492</v>
      </c>
      <c r="F1007" t="s">
        <v>2492</v>
      </c>
      <c r="G1007" t="s">
        <v>2493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3</v>
      </c>
    </row>
    <row r="1008" spans="1:16" ht="12.75">
      <c r="A1008" t="s">
        <v>140</v>
      </c>
      <c r="B1008" t="s">
        <v>2350</v>
      </c>
      <c r="C1008" t="s">
        <v>2423</v>
      </c>
      <c r="D1008" t="s">
        <v>2491</v>
      </c>
      <c r="E1008" t="s">
        <v>2494</v>
      </c>
      <c r="F1008" t="s">
        <v>2494</v>
      </c>
      <c r="G1008" t="s">
        <v>2495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3</v>
      </c>
    </row>
    <row r="1009" spans="1:16" ht="12.75">
      <c r="A1009" t="s">
        <v>140</v>
      </c>
      <c r="B1009" t="s">
        <v>2350</v>
      </c>
      <c r="C1009" t="s">
        <v>2496</v>
      </c>
      <c r="D1009" t="s">
        <v>34</v>
      </c>
      <c r="E1009" t="s">
        <v>2497</v>
      </c>
      <c r="F1009" t="s">
        <v>2498</v>
      </c>
      <c r="G1009" t="s">
        <v>2499</v>
      </c>
      <c r="H1009">
        <v>0</v>
      </c>
      <c r="I1009">
        <v>0</v>
      </c>
      <c r="J1009">
        <v>23020.6</v>
      </c>
      <c r="K1009">
        <v>-23020.6</v>
      </c>
      <c r="L1009">
        <v>0</v>
      </c>
      <c r="M1009">
        <v>0</v>
      </c>
      <c r="N1009">
        <v>89209.77</v>
      </c>
      <c r="O1009">
        <v>-89209.77</v>
      </c>
      <c r="P1009">
        <v>5</v>
      </c>
    </row>
    <row r="1010" spans="1:16" ht="12.75">
      <c r="A1010" t="s">
        <v>140</v>
      </c>
      <c r="B1010" t="s">
        <v>2350</v>
      </c>
      <c r="C1010" t="s">
        <v>2496</v>
      </c>
      <c r="D1010" t="s">
        <v>34</v>
      </c>
      <c r="E1010" t="s">
        <v>2497</v>
      </c>
      <c r="F1010" t="s">
        <v>2500</v>
      </c>
      <c r="G1010" t="s">
        <v>2501</v>
      </c>
      <c r="H1010">
        <v>0</v>
      </c>
      <c r="I1010">
        <v>0</v>
      </c>
      <c r="J1010">
        <v>67087.01</v>
      </c>
      <c r="K1010">
        <v>-67087.01</v>
      </c>
      <c r="L1010">
        <v>0</v>
      </c>
      <c r="M1010">
        <v>0</v>
      </c>
      <c r="N1010">
        <v>30638372.81</v>
      </c>
      <c r="O1010">
        <v>-30638372.81</v>
      </c>
      <c r="P1010">
        <v>5</v>
      </c>
    </row>
    <row r="1011" spans="1:16" ht="12.75">
      <c r="A1011" t="s">
        <v>140</v>
      </c>
      <c r="B1011" t="s">
        <v>2350</v>
      </c>
      <c r="C1011" t="s">
        <v>2496</v>
      </c>
      <c r="D1011" t="s">
        <v>34</v>
      </c>
      <c r="E1011" t="s">
        <v>2497</v>
      </c>
      <c r="F1011" t="s">
        <v>2502</v>
      </c>
      <c r="G1011" t="s">
        <v>2503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5</v>
      </c>
    </row>
    <row r="1012" spans="1:16" ht="12.75">
      <c r="A1012" t="s">
        <v>140</v>
      </c>
      <c r="B1012" t="s">
        <v>2350</v>
      </c>
      <c r="C1012" t="s">
        <v>2496</v>
      </c>
      <c r="D1012" t="s">
        <v>34</v>
      </c>
      <c r="E1012" t="s">
        <v>2497</v>
      </c>
      <c r="F1012" t="s">
        <v>2504</v>
      </c>
      <c r="G1012" t="s">
        <v>2505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5</v>
      </c>
    </row>
    <row r="1013" spans="1:16" ht="12.75">
      <c r="A1013" t="s">
        <v>140</v>
      </c>
      <c r="B1013" t="s">
        <v>2350</v>
      </c>
      <c r="C1013" t="s">
        <v>2496</v>
      </c>
      <c r="D1013" t="s">
        <v>34</v>
      </c>
      <c r="E1013" t="s">
        <v>2497</v>
      </c>
      <c r="F1013" t="s">
        <v>2506</v>
      </c>
      <c r="G1013" t="s">
        <v>2507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423782.09</v>
      </c>
      <c r="O1013">
        <v>-423782.09</v>
      </c>
      <c r="P1013">
        <v>5</v>
      </c>
    </row>
    <row r="1014" spans="1:16" ht="12.75">
      <c r="A1014" t="s">
        <v>140</v>
      </c>
      <c r="B1014" t="s">
        <v>2350</v>
      </c>
      <c r="C1014" t="s">
        <v>2496</v>
      </c>
      <c r="D1014" t="s">
        <v>34</v>
      </c>
      <c r="E1014" t="s">
        <v>2497</v>
      </c>
      <c r="F1014" t="s">
        <v>2508</v>
      </c>
      <c r="G1014" t="s">
        <v>2509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1215599.01</v>
      </c>
      <c r="O1014">
        <v>-1215599.01</v>
      </c>
      <c r="P1014">
        <v>5</v>
      </c>
    </row>
    <row r="1015" spans="1:16" ht="12.75">
      <c r="A1015" t="s">
        <v>140</v>
      </c>
      <c r="B1015" t="s">
        <v>2350</v>
      </c>
      <c r="C1015" t="s">
        <v>2496</v>
      </c>
      <c r="D1015" t="s">
        <v>34</v>
      </c>
      <c r="E1015" t="s">
        <v>2497</v>
      </c>
      <c r="F1015" t="s">
        <v>2510</v>
      </c>
      <c r="G1015" t="s">
        <v>2511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5</v>
      </c>
    </row>
    <row r="1016" spans="1:16" ht="12.75">
      <c r="A1016" t="s">
        <v>140</v>
      </c>
      <c r="B1016" t="s">
        <v>2350</v>
      </c>
      <c r="C1016" t="s">
        <v>2496</v>
      </c>
      <c r="D1016" t="s">
        <v>34</v>
      </c>
      <c r="E1016" t="s">
        <v>2497</v>
      </c>
      <c r="F1016" t="s">
        <v>2512</v>
      </c>
      <c r="G1016" t="s">
        <v>2513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5</v>
      </c>
    </row>
    <row r="1017" spans="1:16" ht="12.75">
      <c r="A1017" t="s">
        <v>140</v>
      </c>
      <c r="B1017" t="s">
        <v>2350</v>
      </c>
      <c r="C1017" t="s">
        <v>2496</v>
      </c>
      <c r="D1017" t="s">
        <v>34</v>
      </c>
      <c r="E1017" t="s">
        <v>2497</v>
      </c>
      <c r="F1017" t="s">
        <v>2514</v>
      </c>
      <c r="G1017" t="s">
        <v>2515</v>
      </c>
      <c r="H1017">
        <v>0</v>
      </c>
      <c r="I1017">
        <v>0</v>
      </c>
      <c r="J1017">
        <v>107665.33</v>
      </c>
      <c r="K1017">
        <v>-107665.33</v>
      </c>
      <c r="L1017">
        <v>0</v>
      </c>
      <c r="M1017">
        <v>0</v>
      </c>
      <c r="N1017">
        <v>2834882.67</v>
      </c>
      <c r="O1017">
        <v>-2834882.67</v>
      </c>
      <c r="P1017">
        <v>5</v>
      </c>
    </row>
    <row r="1018" spans="1:16" ht="12.75">
      <c r="A1018" t="s">
        <v>140</v>
      </c>
      <c r="B1018" t="s">
        <v>2350</v>
      </c>
      <c r="C1018" t="s">
        <v>2496</v>
      </c>
      <c r="D1018" t="s">
        <v>34</v>
      </c>
      <c r="E1018" t="s">
        <v>2497</v>
      </c>
      <c r="F1018" t="s">
        <v>2516</v>
      </c>
      <c r="G1018" t="s">
        <v>2517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5</v>
      </c>
    </row>
    <row r="1019" spans="1:16" ht="12.75">
      <c r="A1019" t="s">
        <v>140</v>
      </c>
      <c r="B1019" t="s">
        <v>2350</v>
      </c>
      <c r="C1019" t="s">
        <v>2496</v>
      </c>
      <c r="D1019" t="s">
        <v>34</v>
      </c>
      <c r="E1019" t="s">
        <v>2497</v>
      </c>
      <c r="F1019" t="s">
        <v>2518</v>
      </c>
      <c r="G1019" t="s">
        <v>2519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5</v>
      </c>
    </row>
    <row r="1020" spans="1:16" ht="12.75">
      <c r="A1020" t="s">
        <v>140</v>
      </c>
      <c r="B1020" t="s">
        <v>2350</v>
      </c>
      <c r="C1020" t="s">
        <v>2496</v>
      </c>
      <c r="D1020" t="s">
        <v>34</v>
      </c>
      <c r="E1020" t="s">
        <v>2497</v>
      </c>
      <c r="F1020" t="s">
        <v>2520</v>
      </c>
      <c r="G1020" t="s">
        <v>2521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5</v>
      </c>
    </row>
    <row r="1021" spans="1:16" ht="12.75">
      <c r="A1021" t="s">
        <v>140</v>
      </c>
      <c r="B1021" t="s">
        <v>2350</v>
      </c>
      <c r="C1021" t="s">
        <v>2496</v>
      </c>
      <c r="D1021" t="s">
        <v>34</v>
      </c>
      <c r="E1021" t="s">
        <v>2497</v>
      </c>
      <c r="F1021" t="s">
        <v>2522</v>
      </c>
      <c r="G1021" t="s">
        <v>2523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297000</v>
      </c>
      <c r="O1021">
        <v>-297000</v>
      </c>
      <c r="P1021">
        <v>5</v>
      </c>
    </row>
    <row r="1022" spans="1:16" ht="12.75">
      <c r="A1022" t="s">
        <v>140</v>
      </c>
      <c r="B1022" t="s">
        <v>2350</v>
      </c>
      <c r="C1022" t="s">
        <v>2496</v>
      </c>
      <c r="D1022" t="s">
        <v>34</v>
      </c>
      <c r="E1022" t="s">
        <v>2524</v>
      </c>
      <c r="F1022" t="s">
        <v>2525</v>
      </c>
      <c r="G1022" t="s">
        <v>2526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90905496.74</v>
      </c>
      <c r="O1022">
        <v>-90905496.74</v>
      </c>
      <c r="P1022">
        <v>5</v>
      </c>
    </row>
    <row r="1023" spans="1:16" ht="12.75">
      <c r="A1023" t="s">
        <v>140</v>
      </c>
      <c r="B1023" t="s">
        <v>2350</v>
      </c>
      <c r="C1023" t="s">
        <v>2496</v>
      </c>
      <c r="D1023" t="s">
        <v>34</v>
      </c>
      <c r="E1023" t="s">
        <v>2524</v>
      </c>
      <c r="F1023" t="s">
        <v>2527</v>
      </c>
      <c r="G1023" t="s">
        <v>2528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5</v>
      </c>
    </row>
    <row r="1024" spans="1:16" ht="12.75">
      <c r="A1024" t="s">
        <v>140</v>
      </c>
      <c r="B1024" t="s">
        <v>2350</v>
      </c>
      <c r="C1024" t="s">
        <v>2496</v>
      </c>
      <c r="D1024" t="s">
        <v>34</v>
      </c>
      <c r="E1024" t="s">
        <v>2524</v>
      </c>
      <c r="F1024" t="s">
        <v>2529</v>
      </c>
      <c r="G1024" t="s">
        <v>2530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20237.25</v>
      </c>
      <c r="O1024">
        <v>-20237.25</v>
      </c>
      <c r="P1024">
        <v>5</v>
      </c>
    </row>
    <row r="1025" spans="1:16" ht="12.75">
      <c r="A1025" t="s">
        <v>140</v>
      </c>
      <c r="B1025" t="s">
        <v>2350</v>
      </c>
      <c r="C1025" t="s">
        <v>2496</v>
      </c>
      <c r="D1025" t="s">
        <v>34</v>
      </c>
      <c r="E1025" t="s">
        <v>2524</v>
      </c>
      <c r="F1025" t="s">
        <v>2531</v>
      </c>
      <c r="G1025" t="s">
        <v>2532</v>
      </c>
      <c r="H1025">
        <v>0</v>
      </c>
      <c r="I1025">
        <v>0</v>
      </c>
      <c r="J1025">
        <v>461728.97</v>
      </c>
      <c r="K1025">
        <v>-461728.97</v>
      </c>
      <c r="L1025">
        <v>0</v>
      </c>
      <c r="M1025">
        <v>57020.08</v>
      </c>
      <c r="N1025">
        <v>3387589.21</v>
      </c>
      <c r="O1025">
        <v>-3330569.13</v>
      </c>
      <c r="P1025">
        <v>5</v>
      </c>
    </row>
    <row r="1026" spans="1:16" ht="12.75">
      <c r="A1026" t="s">
        <v>140</v>
      </c>
      <c r="B1026" t="s">
        <v>2350</v>
      </c>
      <c r="C1026" t="s">
        <v>2496</v>
      </c>
      <c r="D1026" t="s">
        <v>34</v>
      </c>
      <c r="E1026" t="s">
        <v>2524</v>
      </c>
      <c r="F1026" t="s">
        <v>2533</v>
      </c>
      <c r="G1026" t="s">
        <v>2534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5</v>
      </c>
    </row>
    <row r="1027" spans="1:16" ht="12.75">
      <c r="A1027" t="s">
        <v>140</v>
      </c>
      <c r="B1027" t="s">
        <v>2350</v>
      </c>
      <c r="C1027" t="s">
        <v>2496</v>
      </c>
      <c r="D1027" t="s">
        <v>34</v>
      </c>
      <c r="E1027" t="s">
        <v>2524</v>
      </c>
      <c r="F1027" t="s">
        <v>2535</v>
      </c>
      <c r="G1027" t="s">
        <v>2536</v>
      </c>
      <c r="H1027">
        <v>0</v>
      </c>
      <c r="I1027">
        <v>74.63</v>
      </c>
      <c r="J1027">
        <v>139919.78</v>
      </c>
      <c r="K1027">
        <v>-139845.15</v>
      </c>
      <c r="L1027">
        <v>0</v>
      </c>
      <c r="M1027">
        <v>11511.92</v>
      </c>
      <c r="N1027">
        <v>853809.85</v>
      </c>
      <c r="O1027">
        <v>-842297.93</v>
      </c>
      <c r="P1027">
        <v>5</v>
      </c>
    </row>
    <row r="1028" spans="1:16" ht="12.75">
      <c r="A1028" t="s">
        <v>140</v>
      </c>
      <c r="B1028" t="s">
        <v>2350</v>
      </c>
      <c r="C1028" t="s">
        <v>2496</v>
      </c>
      <c r="D1028" t="s">
        <v>34</v>
      </c>
      <c r="E1028" t="s">
        <v>2524</v>
      </c>
      <c r="F1028" t="s">
        <v>2537</v>
      </c>
      <c r="G1028" t="s">
        <v>2538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5</v>
      </c>
    </row>
    <row r="1029" spans="1:16" ht="12.75">
      <c r="A1029" t="s">
        <v>140</v>
      </c>
      <c r="B1029" t="s">
        <v>2350</v>
      </c>
      <c r="C1029" t="s">
        <v>2496</v>
      </c>
      <c r="D1029" t="s">
        <v>34</v>
      </c>
      <c r="E1029" t="s">
        <v>2524</v>
      </c>
      <c r="F1029" t="s">
        <v>2539</v>
      </c>
      <c r="G1029" t="s">
        <v>2540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5</v>
      </c>
    </row>
    <row r="1030" spans="1:16" ht="12.75">
      <c r="A1030" t="s">
        <v>140</v>
      </c>
      <c r="B1030" t="s">
        <v>2350</v>
      </c>
      <c r="C1030" t="s">
        <v>2496</v>
      </c>
      <c r="D1030" t="s">
        <v>34</v>
      </c>
      <c r="E1030" t="s">
        <v>2524</v>
      </c>
      <c r="F1030" t="s">
        <v>2541</v>
      </c>
      <c r="G1030" t="s">
        <v>2542</v>
      </c>
      <c r="H1030">
        <v>0</v>
      </c>
      <c r="I1030">
        <v>0</v>
      </c>
      <c r="J1030">
        <v>591613.4</v>
      </c>
      <c r="K1030">
        <v>-591613.4</v>
      </c>
      <c r="L1030">
        <v>0</v>
      </c>
      <c r="M1030">
        <v>0</v>
      </c>
      <c r="N1030">
        <v>5292914.42</v>
      </c>
      <c r="O1030">
        <v>-5292914.42</v>
      </c>
      <c r="P1030">
        <v>5</v>
      </c>
    </row>
    <row r="1031" spans="1:16" ht="12.75">
      <c r="A1031" t="s">
        <v>140</v>
      </c>
      <c r="B1031" t="s">
        <v>2350</v>
      </c>
      <c r="C1031" t="s">
        <v>2496</v>
      </c>
      <c r="D1031" t="s">
        <v>34</v>
      </c>
      <c r="E1031" t="s">
        <v>2524</v>
      </c>
      <c r="F1031" t="s">
        <v>2543</v>
      </c>
      <c r="G1031" t="s">
        <v>2544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151592.08</v>
      </c>
      <c r="O1031">
        <v>-151592.08</v>
      </c>
      <c r="P1031">
        <v>5</v>
      </c>
    </row>
    <row r="1032" spans="1:16" ht="12.75">
      <c r="A1032" t="s">
        <v>140</v>
      </c>
      <c r="B1032" t="s">
        <v>2350</v>
      </c>
      <c r="C1032" t="s">
        <v>2496</v>
      </c>
      <c r="D1032" t="s">
        <v>34</v>
      </c>
      <c r="E1032" t="s">
        <v>2524</v>
      </c>
      <c r="F1032" t="s">
        <v>2545</v>
      </c>
      <c r="G1032" t="s">
        <v>2546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188767.27</v>
      </c>
      <c r="O1032">
        <v>-188767.27</v>
      </c>
      <c r="P1032">
        <v>5</v>
      </c>
    </row>
    <row r="1033" spans="1:16" ht="12.75">
      <c r="A1033" t="s">
        <v>140</v>
      </c>
      <c r="B1033" t="s">
        <v>2350</v>
      </c>
      <c r="C1033" t="s">
        <v>2496</v>
      </c>
      <c r="D1033" t="s">
        <v>34</v>
      </c>
      <c r="E1033" t="s">
        <v>2524</v>
      </c>
      <c r="F1033" t="s">
        <v>2547</v>
      </c>
      <c r="G1033" t="s">
        <v>2548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5</v>
      </c>
    </row>
    <row r="1034" spans="1:16" ht="12.75">
      <c r="A1034" t="s">
        <v>140</v>
      </c>
      <c r="B1034" t="s">
        <v>2350</v>
      </c>
      <c r="C1034" t="s">
        <v>2496</v>
      </c>
      <c r="D1034" t="s">
        <v>34</v>
      </c>
      <c r="E1034" t="s">
        <v>2524</v>
      </c>
      <c r="F1034" t="s">
        <v>2549</v>
      </c>
      <c r="G1034" t="s">
        <v>2550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5</v>
      </c>
    </row>
    <row r="1035" spans="1:16" ht="12.75">
      <c r="A1035" t="s">
        <v>140</v>
      </c>
      <c r="B1035" t="s">
        <v>2350</v>
      </c>
      <c r="C1035" t="s">
        <v>2496</v>
      </c>
      <c r="D1035" t="s">
        <v>32</v>
      </c>
      <c r="E1035" t="s">
        <v>2551</v>
      </c>
      <c r="F1035" t="s">
        <v>2552</v>
      </c>
      <c r="G1035" t="s">
        <v>2553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123403.29</v>
      </c>
      <c r="O1035">
        <v>-123403.29</v>
      </c>
      <c r="P1035">
        <v>4</v>
      </c>
    </row>
    <row r="1036" spans="1:16" ht="12.75">
      <c r="A1036" t="s">
        <v>140</v>
      </c>
      <c r="B1036" t="s">
        <v>2350</v>
      </c>
      <c r="C1036" t="s">
        <v>2496</v>
      </c>
      <c r="D1036" t="s">
        <v>32</v>
      </c>
      <c r="E1036" t="s">
        <v>2551</v>
      </c>
      <c r="F1036" t="s">
        <v>2554</v>
      </c>
      <c r="G1036" t="s">
        <v>2137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4</v>
      </c>
    </row>
    <row r="1037" spans="1:16" ht="12.75">
      <c r="A1037" t="s">
        <v>140</v>
      </c>
      <c r="B1037" t="s">
        <v>2350</v>
      </c>
      <c r="C1037" t="s">
        <v>2496</v>
      </c>
      <c r="D1037" t="s">
        <v>2555</v>
      </c>
      <c r="E1037" t="s">
        <v>38</v>
      </c>
      <c r="F1037" t="s">
        <v>38</v>
      </c>
      <c r="G1037" t="s">
        <v>2556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536947.9</v>
      </c>
      <c r="O1037">
        <v>-536947.9</v>
      </c>
      <c r="P1037">
        <v>7</v>
      </c>
    </row>
    <row r="1038" spans="1:16" ht="12.75">
      <c r="A1038" t="s">
        <v>140</v>
      </c>
      <c r="B1038" t="s">
        <v>2350</v>
      </c>
      <c r="C1038" t="s">
        <v>2557</v>
      </c>
      <c r="D1038" t="s">
        <v>90</v>
      </c>
      <c r="E1038" t="s">
        <v>2558</v>
      </c>
      <c r="F1038" t="s">
        <v>2558</v>
      </c>
      <c r="G1038" t="s">
        <v>2559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31</v>
      </c>
    </row>
    <row r="1039" spans="1:16" ht="12.75">
      <c r="A1039" t="s">
        <v>140</v>
      </c>
      <c r="B1039" t="s">
        <v>2350</v>
      </c>
      <c r="C1039" t="s">
        <v>2557</v>
      </c>
      <c r="D1039" t="s">
        <v>2560</v>
      </c>
      <c r="E1039" t="s">
        <v>2561</v>
      </c>
      <c r="F1039" t="s">
        <v>2561</v>
      </c>
      <c r="G1039" t="s">
        <v>2562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33</v>
      </c>
    </row>
    <row r="1040" spans="1:16" ht="12.75">
      <c r="A1040" t="s">
        <v>140</v>
      </c>
      <c r="B1040" t="s">
        <v>2350</v>
      </c>
      <c r="C1040" t="s">
        <v>2557</v>
      </c>
      <c r="D1040" t="s">
        <v>2563</v>
      </c>
      <c r="E1040" t="s">
        <v>2564</v>
      </c>
      <c r="F1040" t="s">
        <v>2565</v>
      </c>
      <c r="G1040" t="s">
        <v>2566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33</v>
      </c>
    </row>
    <row r="1041" spans="1:16" ht="12.75">
      <c r="A1041" t="s">
        <v>140</v>
      </c>
      <c r="B1041" t="s">
        <v>2350</v>
      </c>
      <c r="C1041" t="s">
        <v>2557</v>
      </c>
      <c r="D1041" t="s">
        <v>2563</v>
      </c>
      <c r="E1041" t="s">
        <v>2564</v>
      </c>
      <c r="F1041" t="s">
        <v>2567</v>
      </c>
      <c r="G1041" t="s">
        <v>2568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33</v>
      </c>
    </row>
    <row r="1042" spans="1:16" ht="12.75">
      <c r="A1042" t="s">
        <v>140</v>
      </c>
      <c r="B1042" t="s">
        <v>2350</v>
      </c>
      <c r="C1042" t="s">
        <v>2557</v>
      </c>
      <c r="D1042" t="s">
        <v>2563</v>
      </c>
      <c r="E1042" t="s">
        <v>2564</v>
      </c>
      <c r="F1042" t="s">
        <v>2569</v>
      </c>
      <c r="G1042" t="s">
        <v>2570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33</v>
      </c>
    </row>
    <row r="1043" spans="1:16" ht="12.75">
      <c r="A1043" t="s">
        <v>140</v>
      </c>
      <c r="B1043" t="s">
        <v>2350</v>
      </c>
      <c r="C1043" t="s">
        <v>2557</v>
      </c>
      <c r="D1043" t="s">
        <v>2563</v>
      </c>
      <c r="E1043" t="s">
        <v>2564</v>
      </c>
      <c r="F1043" t="s">
        <v>2571</v>
      </c>
      <c r="G1043" t="s">
        <v>2572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33</v>
      </c>
    </row>
    <row r="1044" spans="1:16" ht="12.75">
      <c r="A1044" t="s">
        <v>140</v>
      </c>
      <c r="B1044" t="s">
        <v>2350</v>
      </c>
      <c r="C1044" t="s">
        <v>2557</v>
      </c>
      <c r="D1044" t="s">
        <v>2563</v>
      </c>
      <c r="E1044" t="s">
        <v>2564</v>
      </c>
      <c r="F1044" t="s">
        <v>2573</v>
      </c>
      <c r="G1044" t="s">
        <v>2574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33</v>
      </c>
    </row>
    <row r="1045" spans="1:16" ht="12.75">
      <c r="A1045" t="s">
        <v>140</v>
      </c>
      <c r="B1045" t="s">
        <v>2350</v>
      </c>
      <c r="C1045" t="s">
        <v>2557</v>
      </c>
      <c r="D1045" t="s">
        <v>2563</v>
      </c>
      <c r="E1045" t="s">
        <v>2564</v>
      </c>
      <c r="F1045" t="s">
        <v>2575</v>
      </c>
      <c r="G1045" t="s">
        <v>2576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33</v>
      </c>
    </row>
    <row r="1046" spans="1:16" ht="12.75">
      <c r="A1046" t="s">
        <v>140</v>
      </c>
      <c r="B1046" t="s">
        <v>2350</v>
      </c>
      <c r="C1046" t="s">
        <v>2557</v>
      </c>
      <c r="D1046" t="s">
        <v>2563</v>
      </c>
      <c r="E1046" t="s">
        <v>2564</v>
      </c>
      <c r="F1046" t="s">
        <v>2577</v>
      </c>
      <c r="G1046" t="s">
        <v>2578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33</v>
      </c>
    </row>
    <row r="1047" spans="1:16" ht="12.75">
      <c r="A1047" t="s">
        <v>140</v>
      </c>
      <c r="B1047" t="s">
        <v>2350</v>
      </c>
      <c r="C1047" t="s">
        <v>2557</v>
      </c>
      <c r="D1047" t="s">
        <v>2579</v>
      </c>
      <c r="E1047" t="s">
        <v>88</v>
      </c>
      <c r="F1047" t="s">
        <v>88</v>
      </c>
      <c r="G1047" t="s">
        <v>2580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30</v>
      </c>
    </row>
    <row r="1048" spans="1:16" ht="12.75">
      <c r="A1048" t="s">
        <v>140</v>
      </c>
      <c r="B1048" t="s">
        <v>2350</v>
      </c>
      <c r="C1048" t="s">
        <v>2557</v>
      </c>
      <c r="D1048" t="s">
        <v>2579</v>
      </c>
      <c r="E1048" t="s">
        <v>2581</v>
      </c>
      <c r="F1048" t="s">
        <v>2581</v>
      </c>
      <c r="G1048" t="s">
        <v>2582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32</v>
      </c>
    </row>
    <row r="1049" spans="1:16" ht="12.75">
      <c r="A1049" t="s">
        <v>140</v>
      </c>
      <c r="B1049" t="s">
        <v>2350</v>
      </c>
      <c r="C1049" t="s">
        <v>2557</v>
      </c>
      <c r="D1049" t="s">
        <v>2583</v>
      </c>
      <c r="E1049" t="s">
        <v>2584</v>
      </c>
      <c r="F1049" t="s">
        <v>2584</v>
      </c>
      <c r="G1049" t="s">
        <v>2585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39</v>
      </c>
    </row>
    <row r="1050" spans="1:16" ht="12.75">
      <c r="A1050" t="s">
        <v>140</v>
      </c>
      <c r="B1050" t="s">
        <v>2350</v>
      </c>
      <c r="C1050" t="s">
        <v>2557</v>
      </c>
      <c r="D1050" t="s">
        <v>2583</v>
      </c>
      <c r="E1050" t="s">
        <v>2586</v>
      </c>
      <c r="F1050" t="s">
        <v>2586</v>
      </c>
      <c r="G1050" t="s">
        <v>2587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40</v>
      </c>
    </row>
    <row r="1051" spans="1:16" ht="12.75">
      <c r="A1051" t="s">
        <v>140</v>
      </c>
      <c r="B1051" t="s">
        <v>2350</v>
      </c>
      <c r="C1051" t="s">
        <v>2557</v>
      </c>
      <c r="D1051" t="s">
        <v>2583</v>
      </c>
      <c r="E1051" t="s">
        <v>2588</v>
      </c>
      <c r="F1051" t="s">
        <v>2588</v>
      </c>
      <c r="G1051" t="s">
        <v>2589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39</v>
      </c>
    </row>
    <row r="1052" spans="1:16" ht="12.75">
      <c r="A1052" t="s">
        <v>140</v>
      </c>
      <c r="B1052" t="s">
        <v>2350</v>
      </c>
      <c r="C1052" t="s">
        <v>2557</v>
      </c>
      <c r="D1052" t="s">
        <v>2583</v>
      </c>
      <c r="E1052" t="s">
        <v>2590</v>
      </c>
      <c r="F1052" t="s">
        <v>2590</v>
      </c>
      <c r="G1052" t="s">
        <v>2591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38</v>
      </c>
    </row>
    <row r="1053" spans="1:16" ht="12.75">
      <c r="A1053" t="s">
        <v>140</v>
      </c>
      <c r="B1053" t="s">
        <v>2350</v>
      </c>
      <c r="C1053" t="s">
        <v>2557</v>
      </c>
      <c r="D1053" t="s">
        <v>2583</v>
      </c>
      <c r="E1053" t="s">
        <v>2592</v>
      </c>
      <c r="F1053" t="s">
        <v>2592</v>
      </c>
      <c r="G1053" t="s">
        <v>2593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38</v>
      </c>
    </row>
    <row r="1054" spans="1:16" ht="12.75">
      <c r="A1054" t="s">
        <v>140</v>
      </c>
      <c r="B1054" t="s">
        <v>2350</v>
      </c>
      <c r="C1054" t="s">
        <v>2557</v>
      </c>
      <c r="D1054" t="s">
        <v>2594</v>
      </c>
      <c r="E1054" t="s">
        <v>2595</v>
      </c>
      <c r="F1054" t="s">
        <v>2595</v>
      </c>
      <c r="G1054" t="s">
        <v>2596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43</v>
      </c>
    </row>
    <row r="1055" spans="1:16" ht="12.75">
      <c r="A1055" t="s">
        <v>140</v>
      </c>
      <c r="B1055" t="s">
        <v>2350</v>
      </c>
      <c r="C1055" t="s">
        <v>2557</v>
      </c>
      <c r="D1055" t="s">
        <v>2594</v>
      </c>
      <c r="E1055" t="s">
        <v>2597</v>
      </c>
      <c r="F1055" t="s">
        <v>2597</v>
      </c>
      <c r="G1055" t="s">
        <v>2598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43</v>
      </c>
    </row>
    <row r="1056" spans="1:16" ht="12.75">
      <c r="A1056" t="s">
        <v>140</v>
      </c>
      <c r="B1056" t="s">
        <v>2350</v>
      </c>
      <c r="C1056" t="s">
        <v>2557</v>
      </c>
      <c r="D1056" t="s">
        <v>2594</v>
      </c>
      <c r="E1056" t="s">
        <v>2599</v>
      </c>
      <c r="F1056" t="s">
        <v>2599</v>
      </c>
      <c r="G1056" t="s">
        <v>2600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43</v>
      </c>
    </row>
    <row r="1057" spans="1:16" ht="12.75">
      <c r="A1057" t="s">
        <v>140</v>
      </c>
      <c r="B1057" t="s">
        <v>2350</v>
      </c>
      <c r="C1057" t="s">
        <v>2557</v>
      </c>
      <c r="D1057" t="s">
        <v>2601</v>
      </c>
      <c r="E1057" t="s">
        <v>2602</v>
      </c>
      <c r="F1057" t="s">
        <v>2602</v>
      </c>
      <c r="G1057" t="s">
        <v>2603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42</v>
      </c>
    </row>
    <row r="1058" spans="1:16" ht="12.75">
      <c r="A1058" t="s">
        <v>140</v>
      </c>
      <c r="B1058" t="s">
        <v>2350</v>
      </c>
      <c r="C1058" t="s">
        <v>2557</v>
      </c>
      <c r="D1058" t="s">
        <v>2601</v>
      </c>
      <c r="E1058" t="s">
        <v>2604</v>
      </c>
      <c r="F1058" t="s">
        <v>2604</v>
      </c>
      <c r="G1058" t="s">
        <v>2605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42</v>
      </c>
    </row>
    <row r="1059" spans="1:16" ht="12.75">
      <c r="A1059" t="s">
        <v>140</v>
      </c>
      <c r="B1059" t="s">
        <v>2350</v>
      </c>
      <c r="C1059" t="s">
        <v>2557</v>
      </c>
      <c r="D1059" t="s">
        <v>2601</v>
      </c>
      <c r="E1059" t="s">
        <v>2606</v>
      </c>
      <c r="F1059" t="s">
        <v>2606</v>
      </c>
      <c r="G1059" t="s">
        <v>2607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42</v>
      </c>
    </row>
    <row r="1060" spans="1:16" ht="12.75">
      <c r="A1060" t="s">
        <v>140</v>
      </c>
      <c r="B1060" t="s">
        <v>2350</v>
      </c>
      <c r="C1060" t="s">
        <v>2557</v>
      </c>
      <c r="D1060" t="s">
        <v>2608</v>
      </c>
      <c r="E1060" t="s">
        <v>2609</v>
      </c>
      <c r="F1060" t="s">
        <v>2609</v>
      </c>
      <c r="G1060" t="s">
        <v>2610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41</v>
      </c>
    </row>
    <row r="1061" spans="1:16" ht="12.75">
      <c r="A1061" t="s">
        <v>140</v>
      </c>
      <c r="B1061" t="s">
        <v>2350</v>
      </c>
      <c r="C1061" t="s">
        <v>2557</v>
      </c>
      <c r="D1061" t="s">
        <v>2611</v>
      </c>
      <c r="E1061" t="s">
        <v>2612</v>
      </c>
      <c r="F1061" t="s">
        <v>2612</v>
      </c>
      <c r="G1061" t="s">
        <v>2613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33</v>
      </c>
    </row>
    <row r="1062" spans="1:16" ht="12.75">
      <c r="A1062" t="s">
        <v>140</v>
      </c>
      <c r="B1062" t="s">
        <v>2350</v>
      </c>
      <c r="C1062" t="s">
        <v>2557</v>
      </c>
      <c r="D1062" t="s">
        <v>2611</v>
      </c>
      <c r="E1062" t="s">
        <v>2614</v>
      </c>
      <c r="F1062" t="s">
        <v>2614</v>
      </c>
      <c r="G1062" t="s">
        <v>2493</v>
      </c>
      <c r="H1062">
        <v>0</v>
      </c>
      <c r="I1062">
        <v>246263.91</v>
      </c>
      <c r="J1062">
        <v>1378983.51</v>
      </c>
      <c r="K1062">
        <v>-1132719.6</v>
      </c>
      <c r="L1062">
        <v>0</v>
      </c>
      <c r="M1062">
        <v>1087924.76</v>
      </c>
      <c r="N1062">
        <v>7626675.59</v>
      </c>
      <c r="O1062">
        <v>-6538750.83</v>
      </c>
      <c r="P1062">
        <v>33</v>
      </c>
    </row>
    <row r="1063" spans="1:16" ht="12.75">
      <c r="A1063" t="s">
        <v>140</v>
      </c>
      <c r="B1063" t="s">
        <v>2350</v>
      </c>
      <c r="C1063" t="s">
        <v>2557</v>
      </c>
      <c r="D1063" t="s">
        <v>2611</v>
      </c>
      <c r="E1063" t="s">
        <v>2615</v>
      </c>
      <c r="F1063" t="s">
        <v>2615</v>
      </c>
      <c r="G1063" t="s">
        <v>2495</v>
      </c>
      <c r="H1063">
        <v>0</v>
      </c>
      <c r="I1063">
        <v>0</v>
      </c>
      <c r="J1063">
        <v>2929.28</v>
      </c>
      <c r="K1063">
        <v>-2929.28</v>
      </c>
      <c r="L1063">
        <v>0</v>
      </c>
      <c r="M1063">
        <v>0</v>
      </c>
      <c r="N1063">
        <v>2438.6</v>
      </c>
      <c r="O1063">
        <v>-2438.6</v>
      </c>
      <c r="P1063">
        <v>33</v>
      </c>
    </row>
    <row r="1064" spans="1:16" ht="12.75">
      <c r="A1064" t="s">
        <v>140</v>
      </c>
      <c r="B1064" t="s">
        <v>2350</v>
      </c>
      <c r="C1064" t="s">
        <v>2557</v>
      </c>
      <c r="D1064" t="s">
        <v>2611</v>
      </c>
      <c r="E1064" t="s">
        <v>2616</v>
      </c>
      <c r="F1064" t="s">
        <v>2616</v>
      </c>
      <c r="G1064" t="s">
        <v>2617</v>
      </c>
      <c r="H1064">
        <v>0</v>
      </c>
      <c r="I1064">
        <v>175213.36</v>
      </c>
      <c r="J1064">
        <v>2497169.13</v>
      </c>
      <c r="K1064">
        <v>-2321955.77</v>
      </c>
      <c r="L1064">
        <v>0</v>
      </c>
      <c r="M1064">
        <v>2522600.07</v>
      </c>
      <c r="N1064">
        <v>27868153.84</v>
      </c>
      <c r="O1064">
        <v>-25345553.77</v>
      </c>
      <c r="P1064">
        <v>33</v>
      </c>
    </row>
    <row r="1065" spans="1:16" ht="12.75">
      <c r="A1065" t="s">
        <v>140</v>
      </c>
      <c r="B1065" t="s">
        <v>2350</v>
      </c>
      <c r="C1065" t="s">
        <v>2618</v>
      </c>
      <c r="D1065" t="s">
        <v>2619</v>
      </c>
      <c r="E1065" t="s">
        <v>2620</v>
      </c>
      <c r="F1065" t="s">
        <v>2620</v>
      </c>
      <c r="G1065" t="s">
        <v>2621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26</v>
      </c>
    </row>
    <row r="1066" spans="1:16" ht="12.75">
      <c r="A1066" t="s">
        <v>140</v>
      </c>
      <c r="B1066" t="s">
        <v>2350</v>
      </c>
      <c r="C1066" t="s">
        <v>2618</v>
      </c>
      <c r="D1066" t="s">
        <v>2622</v>
      </c>
      <c r="E1066" t="s">
        <v>2623</v>
      </c>
      <c r="F1066" t="s">
        <v>2623</v>
      </c>
      <c r="G1066" t="s">
        <v>2624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618244.51</v>
      </c>
      <c r="O1066">
        <v>-618244.51</v>
      </c>
      <c r="P1066">
        <v>26</v>
      </c>
    </row>
    <row r="1067" spans="1:16" ht="12.75">
      <c r="A1067" t="s">
        <v>140</v>
      </c>
      <c r="B1067" t="s">
        <v>2350</v>
      </c>
      <c r="C1067" t="s">
        <v>2618</v>
      </c>
      <c r="D1067" t="s">
        <v>2625</v>
      </c>
      <c r="E1067" t="s">
        <v>2626</v>
      </c>
      <c r="F1067" t="s">
        <v>2626</v>
      </c>
      <c r="G1067" t="s">
        <v>2627</v>
      </c>
      <c r="H1067">
        <v>0</v>
      </c>
      <c r="I1067">
        <v>112032.82</v>
      </c>
      <c r="J1067">
        <v>443854.87</v>
      </c>
      <c r="K1067">
        <v>-331822.05</v>
      </c>
      <c r="L1067">
        <v>0</v>
      </c>
      <c r="M1067">
        <v>596338.88</v>
      </c>
      <c r="N1067">
        <v>1839544.46</v>
      </c>
      <c r="O1067">
        <v>-1243205.58</v>
      </c>
      <c r="P1067">
        <v>28</v>
      </c>
    </row>
    <row r="1068" spans="1:16" ht="12.75">
      <c r="A1068" t="s">
        <v>140</v>
      </c>
      <c r="B1068" t="s">
        <v>2350</v>
      </c>
      <c r="C1068" t="s">
        <v>2618</v>
      </c>
      <c r="D1068" t="s">
        <v>2625</v>
      </c>
      <c r="E1068" t="s">
        <v>2628</v>
      </c>
      <c r="F1068" t="s">
        <v>2628</v>
      </c>
      <c r="G1068" t="s">
        <v>2629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1143.3</v>
      </c>
      <c r="N1068">
        <v>0</v>
      </c>
      <c r="O1068">
        <v>1143.3</v>
      </c>
      <c r="P1068">
        <v>28</v>
      </c>
    </row>
    <row r="1069" spans="1:16" ht="12.75">
      <c r="A1069" t="s">
        <v>140</v>
      </c>
      <c r="B1069" t="s">
        <v>2350</v>
      </c>
      <c r="C1069" t="s">
        <v>2618</v>
      </c>
      <c r="D1069" t="s">
        <v>2625</v>
      </c>
      <c r="E1069" t="s">
        <v>2630</v>
      </c>
      <c r="F1069" t="s">
        <v>2630</v>
      </c>
      <c r="G1069" t="s">
        <v>2631</v>
      </c>
      <c r="H1069">
        <v>0</v>
      </c>
      <c r="I1069">
        <v>0</v>
      </c>
      <c r="J1069">
        <v>6000</v>
      </c>
      <c r="K1069">
        <v>-6000</v>
      </c>
      <c r="L1069">
        <v>0</v>
      </c>
      <c r="M1069">
        <v>0</v>
      </c>
      <c r="N1069">
        <v>24000</v>
      </c>
      <c r="O1069">
        <v>-24000</v>
      </c>
      <c r="P1069">
        <v>28</v>
      </c>
    </row>
    <row r="1070" spans="1:16" ht="12.75">
      <c r="A1070" t="s">
        <v>140</v>
      </c>
      <c r="B1070" t="s">
        <v>2350</v>
      </c>
      <c r="C1070" t="s">
        <v>2618</v>
      </c>
      <c r="D1070" t="s">
        <v>2632</v>
      </c>
      <c r="E1070" t="s">
        <v>2633</v>
      </c>
      <c r="F1070" t="s">
        <v>2633</v>
      </c>
      <c r="G1070" t="s">
        <v>2634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8313</v>
      </c>
      <c r="O1070">
        <v>-8313</v>
      </c>
      <c r="P1070">
        <v>14</v>
      </c>
    </row>
    <row r="1071" spans="1:16" ht="12.75">
      <c r="A1071" t="s">
        <v>140</v>
      </c>
      <c r="B1071" t="s">
        <v>2350</v>
      </c>
      <c r="C1071" t="s">
        <v>2618</v>
      </c>
      <c r="D1071" t="s">
        <v>2632</v>
      </c>
      <c r="E1071" t="s">
        <v>2635</v>
      </c>
      <c r="F1071" t="s">
        <v>2635</v>
      </c>
      <c r="G1071" t="s">
        <v>2636</v>
      </c>
      <c r="H1071">
        <v>0</v>
      </c>
      <c r="I1071">
        <v>0</v>
      </c>
      <c r="J1071">
        <v>6805.48</v>
      </c>
      <c r="K1071">
        <v>-6805.48</v>
      </c>
      <c r="L1071">
        <v>0</v>
      </c>
      <c r="M1071">
        <v>0</v>
      </c>
      <c r="N1071">
        <v>45051.9</v>
      </c>
      <c r="O1071">
        <v>-45051.9</v>
      </c>
      <c r="P1071">
        <v>14</v>
      </c>
    </row>
    <row r="1072" spans="1:16" ht="12.75">
      <c r="A1072" t="s">
        <v>140</v>
      </c>
      <c r="B1072" t="s">
        <v>2350</v>
      </c>
      <c r="C1072" t="s">
        <v>2618</v>
      </c>
      <c r="D1072" t="s">
        <v>2632</v>
      </c>
      <c r="E1072" t="s">
        <v>2637</v>
      </c>
      <c r="F1072" t="s">
        <v>2637</v>
      </c>
      <c r="G1072" t="s">
        <v>2638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14</v>
      </c>
    </row>
    <row r="1073" spans="1:16" ht="12.75">
      <c r="A1073" t="s">
        <v>140</v>
      </c>
      <c r="B1073" t="s">
        <v>2350</v>
      </c>
      <c r="C1073" t="s">
        <v>2618</v>
      </c>
      <c r="D1073" t="s">
        <v>2632</v>
      </c>
      <c r="E1073" t="s">
        <v>2639</v>
      </c>
      <c r="F1073" t="s">
        <v>2639</v>
      </c>
      <c r="G1073" t="s">
        <v>2640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120548.08</v>
      </c>
      <c r="O1073">
        <v>-120548.08</v>
      </c>
      <c r="P1073">
        <v>14</v>
      </c>
    </row>
    <row r="1074" spans="1:16" ht="12.75">
      <c r="A1074" t="s">
        <v>140</v>
      </c>
      <c r="B1074" t="s">
        <v>2350</v>
      </c>
      <c r="C1074" t="s">
        <v>2618</v>
      </c>
      <c r="D1074" t="s">
        <v>2641</v>
      </c>
      <c r="E1074" t="s">
        <v>2642</v>
      </c>
      <c r="F1074" t="s">
        <v>2642</v>
      </c>
      <c r="G1074" t="s">
        <v>2617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14</v>
      </c>
    </row>
    <row r="1075" spans="1:16" ht="12.75">
      <c r="A1075" t="s">
        <v>140</v>
      </c>
      <c r="B1075" t="s">
        <v>2350</v>
      </c>
      <c r="C1075" t="s">
        <v>2618</v>
      </c>
      <c r="D1075" t="s">
        <v>2641</v>
      </c>
      <c r="E1075" t="s">
        <v>2643</v>
      </c>
      <c r="F1075" t="s">
        <v>2644</v>
      </c>
      <c r="G1075" t="s">
        <v>2645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14</v>
      </c>
    </row>
    <row r="1076" spans="1:16" ht="12.75">
      <c r="A1076" t="s">
        <v>140</v>
      </c>
      <c r="B1076" t="s">
        <v>2350</v>
      </c>
      <c r="C1076" t="s">
        <v>2618</v>
      </c>
      <c r="D1076" t="s">
        <v>2641</v>
      </c>
      <c r="E1076" t="s">
        <v>2643</v>
      </c>
      <c r="F1076" t="s">
        <v>2646</v>
      </c>
      <c r="G1076" t="s">
        <v>2647</v>
      </c>
      <c r="H1076">
        <v>0</v>
      </c>
      <c r="I1076">
        <v>0</v>
      </c>
      <c r="J1076">
        <v>29362.51</v>
      </c>
      <c r="K1076">
        <v>-29362.51</v>
      </c>
      <c r="L1076">
        <v>0</v>
      </c>
      <c r="M1076">
        <v>0</v>
      </c>
      <c r="N1076">
        <v>120178.87</v>
      </c>
      <c r="O1076">
        <v>-120178.87</v>
      </c>
      <c r="P1076">
        <v>14</v>
      </c>
    </row>
    <row r="1077" spans="1:16" ht="12.75">
      <c r="A1077" t="s">
        <v>140</v>
      </c>
      <c r="B1077" t="s">
        <v>2350</v>
      </c>
      <c r="C1077" t="s">
        <v>2618</v>
      </c>
      <c r="D1077" t="s">
        <v>2641</v>
      </c>
      <c r="E1077" t="s">
        <v>2643</v>
      </c>
      <c r="F1077" t="s">
        <v>2648</v>
      </c>
      <c r="G1077" t="s">
        <v>2649</v>
      </c>
      <c r="H1077">
        <v>0</v>
      </c>
      <c r="I1077">
        <v>0</v>
      </c>
      <c r="J1077">
        <v>219.73</v>
      </c>
      <c r="K1077">
        <v>-219.73</v>
      </c>
      <c r="L1077">
        <v>0</v>
      </c>
      <c r="M1077">
        <v>0</v>
      </c>
      <c r="N1077">
        <v>128.23</v>
      </c>
      <c r="O1077">
        <v>-128.23</v>
      </c>
      <c r="P1077">
        <v>14</v>
      </c>
    </row>
    <row r="1078" spans="1:16" ht="12.75">
      <c r="A1078" t="s">
        <v>140</v>
      </c>
      <c r="B1078" t="s">
        <v>2350</v>
      </c>
      <c r="C1078" t="s">
        <v>2618</v>
      </c>
      <c r="D1078" t="s">
        <v>2641</v>
      </c>
      <c r="E1078" t="s">
        <v>2643</v>
      </c>
      <c r="F1078" t="s">
        <v>2650</v>
      </c>
      <c r="G1078" t="s">
        <v>2651</v>
      </c>
      <c r="H1078">
        <v>0</v>
      </c>
      <c r="I1078">
        <v>0</v>
      </c>
      <c r="J1078">
        <v>178989.9</v>
      </c>
      <c r="K1078">
        <v>-178989.9</v>
      </c>
      <c r="L1078">
        <v>0</v>
      </c>
      <c r="M1078">
        <v>965.6</v>
      </c>
      <c r="N1078">
        <v>503724.25</v>
      </c>
      <c r="O1078">
        <v>-502758.65</v>
      </c>
      <c r="P1078">
        <v>14</v>
      </c>
    </row>
    <row r="1079" spans="1:16" ht="12.75">
      <c r="A1079" t="s">
        <v>140</v>
      </c>
      <c r="B1079" t="s">
        <v>2350</v>
      </c>
      <c r="C1079" t="s">
        <v>2618</v>
      </c>
      <c r="D1079" t="s">
        <v>2641</v>
      </c>
      <c r="E1079" t="s">
        <v>2643</v>
      </c>
      <c r="F1079" t="s">
        <v>2652</v>
      </c>
      <c r="G1079" t="s">
        <v>2653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151173.55</v>
      </c>
      <c r="O1079">
        <v>-151173.55</v>
      </c>
      <c r="P1079">
        <v>14</v>
      </c>
    </row>
    <row r="1080" spans="1:16" ht="12.75">
      <c r="A1080" t="s">
        <v>140</v>
      </c>
      <c r="B1080" t="s">
        <v>2350</v>
      </c>
      <c r="C1080" t="s">
        <v>2618</v>
      </c>
      <c r="D1080" t="s">
        <v>2641</v>
      </c>
      <c r="E1080" t="s">
        <v>2643</v>
      </c>
      <c r="F1080" t="s">
        <v>2654</v>
      </c>
      <c r="G1080" t="s">
        <v>2655</v>
      </c>
      <c r="H1080">
        <v>0</v>
      </c>
      <c r="I1080">
        <v>0</v>
      </c>
      <c r="J1080">
        <v>73085.21</v>
      </c>
      <c r="K1080">
        <v>-73085.21</v>
      </c>
      <c r="L1080">
        <v>0</v>
      </c>
      <c r="M1080">
        <v>0</v>
      </c>
      <c r="N1080">
        <v>281848.77</v>
      </c>
      <c r="O1080">
        <v>-281848.77</v>
      </c>
      <c r="P1080">
        <v>14</v>
      </c>
    </row>
    <row r="1081" spans="1:16" ht="12.75">
      <c r="A1081" t="s">
        <v>140</v>
      </c>
      <c r="B1081" t="s">
        <v>2350</v>
      </c>
      <c r="C1081" t="s">
        <v>2618</v>
      </c>
      <c r="D1081" t="s">
        <v>2641</v>
      </c>
      <c r="E1081" t="s">
        <v>2656</v>
      </c>
      <c r="F1081" t="s">
        <v>2656</v>
      </c>
      <c r="G1081" t="s">
        <v>2657</v>
      </c>
      <c r="H1081">
        <v>0</v>
      </c>
      <c r="I1081">
        <v>1168.37</v>
      </c>
      <c r="J1081">
        <v>933708.13</v>
      </c>
      <c r="K1081">
        <v>-932539.76</v>
      </c>
      <c r="L1081">
        <v>0</v>
      </c>
      <c r="M1081">
        <v>124365.45</v>
      </c>
      <c r="N1081">
        <v>3805784.17</v>
      </c>
      <c r="O1081">
        <v>-3681418.72</v>
      </c>
      <c r="P1081">
        <v>14</v>
      </c>
    </row>
    <row r="1082" spans="1:16" ht="12.75">
      <c r="A1082" t="s">
        <v>140</v>
      </c>
      <c r="B1082" t="s">
        <v>2350</v>
      </c>
      <c r="C1082" t="s">
        <v>2618</v>
      </c>
      <c r="D1082" t="s">
        <v>2641</v>
      </c>
      <c r="E1082" t="s">
        <v>2658</v>
      </c>
      <c r="F1082" t="s">
        <v>2658</v>
      </c>
      <c r="G1082" t="s">
        <v>2659</v>
      </c>
      <c r="H1082">
        <v>0</v>
      </c>
      <c r="I1082">
        <v>582.13</v>
      </c>
      <c r="J1082">
        <v>6381.41</v>
      </c>
      <c r="K1082">
        <v>-5799.28</v>
      </c>
      <c r="L1082">
        <v>0</v>
      </c>
      <c r="M1082">
        <v>1168.27</v>
      </c>
      <c r="N1082">
        <v>33940.05</v>
      </c>
      <c r="O1082">
        <v>-32771.78</v>
      </c>
      <c r="P1082">
        <v>14</v>
      </c>
    </row>
    <row r="1083" spans="1:16" ht="12.75">
      <c r="A1083" t="s">
        <v>140</v>
      </c>
      <c r="B1083" t="s">
        <v>2350</v>
      </c>
      <c r="C1083" t="s">
        <v>2618</v>
      </c>
      <c r="D1083" t="s">
        <v>2641</v>
      </c>
      <c r="E1083" t="s">
        <v>2660</v>
      </c>
      <c r="F1083" t="s">
        <v>2660</v>
      </c>
      <c r="G1083" t="s">
        <v>2661</v>
      </c>
      <c r="H1083">
        <v>0</v>
      </c>
      <c r="I1083">
        <v>0</v>
      </c>
      <c r="J1083">
        <v>136294.43</v>
      </c>
      <c r="K1083">
        <v>-136294.43</v>
      </c>
      <c r="L1083">
        <v>0</v>
      </c>
      <c r="M1083">
        <v>2000</v>
      </c>
      <c r="N1083">
        <v>402362.73</v>
      </c>
      <c r="O1083">
        <v>-400362.73</v>
      </c>
      <c r="P1083">
        <v>14</v>
      </c>
    </row>
    <row r="1084" spans="1:16" ht="12.75">
      <c r="A1084" t="s">
        <v>140</v>
      </c>
      <c r="B1084" t="s">
        <v>2350</v>
      </c>
      <c r="C1084" t="s">
        <v>2618</v>
      </c>
      <c r="D1084" t="s">
        <v>2641</v>
      </c>
      <c r="E1084" t="s">
        <v>2662</v>
      </c>
      <c r="F1084" t="s">
        <v>2662</v>
      </c>
      <c r="G1084" t="s">
        <v>2663</v>
      </c>
      <c r="H1084">
        <v>0</v>
      </c>
      <c r="I1084">
        <v>48307.07</v>
      </c>
      <c r="J1084">
        <v>1773830.23</v>
      </c>
      <c r="K1084">
        <v>-1725523.16</v>
      </c>
      <c r="L1084">
        <v>0</v>
      </c>
      <c r="M1084">
        <v>1506318.51</v>
      </c>
      <c r="N1084">
        <v>19676120.880000003</v>
      </c>
      <c r="O1084">
        <v>-18169802.37</v>
      </c>
      <c r="P1084">
        <v>14</v>
      </c>
    </row>
    <row r="1085" spans="1:16" ht="12.75">
      <c r="A1085" t="s">
        <v>140</v>
      </c>
      <c r="B1085" t="s">
        <v>2350</v>
      </c>
      <c r="C1085" t="s">
        <v>2618</v>
      </c>
      <c r="D1085" t="s">
        <v>2641</v>
      </c>
      <c r="E1085" t="s">
        <v>2664</v>
      </c>
      <c r="F1085" t="s">
        <v>2665</v>
      </c>
      <c r="G1085" t="s">
        <v>2666</v>
      </c>
      <c r="H1085">
        <v>0</v>
      </c>
      <c r="I1085">
        <v>0</v>
      </c>
      <c r="J1085">
        <v>39145.69</v>
      </c>
      <c r="K1085">
        <v>-39145.69</v>
      </c>
      <c r="L1085">
        <v>0</v>
      </c>
      <c r="M1085">
        <v>2375.77</v>
      </c>
      <c r="N1085">
        <v>1956933.26</v>
      </c>
      <c r="O1085">
        <v>-1954557.49</v>
      </c>
      <c r="P1085">
        <v>14</v>
      </c>
    </row>
    <row r="1086" spans="1:16" ht="12.75">
      <c r="A1086" t="s">
        <v>140</v>
      </c>
      <c r="B1086" t="s">
        <v>2350</v>
      </c>
      <c r="C1086" t="s">
        <v>2618</v>
      </c>
      <c r="D1086" t="s">
        <v>2641</v>
      </c>
      <c r="E1086" t="s">
        <v>2664</v>
      </c>
      <c r="F1086" t="s">
        <v>2667</v>
      </c>
      <c r="G1086" t="s">
        <v>2668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14</v>
      </c>
    </row>
    <row r="1087" spans="1:16" ht="12.75">
      <c r="A1087" t="s">
        <v>140</v>
      </c>
      <c r="B1087" t="s">
        <v>2350</v>
      </c>
      <c r="C1087" t="s">
        <v>2618</v>
      </c>
      <c r="D1087" t="s">
        <v>2641</v>
      </c>
      <c r="E1087" t="s">
        <v>2664</v>
      </c>
      <c r="F1087" t="s">
        <v>2669</v>
      </c>
      <c r="G1087" t="s">
        <v>2670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6728.35</v>
      </c>
      <c r="O1087">
        <v>-6728.35</v>
      </c>
      <c r="P1087">
        <v>14</v>
      </c>
    </row>
    <row r="1088" spans="1:16" ht="12.75">
      <c r="A1088" t="s">
        <v>140</v>
      </c>
      <c r="B1088" t="s">
        <v>2350</v>
      </c>
      <c r="C1088" t="s">
        <v>2618</v>
      </c>
      <c r="D1088" t="s">
        <v>2641</v>
      </c>
      <c r="E1088" t="s">
        <v>2664</v>
      </c>
      <c r="F1088" t="s">
        <v>2671</v>
      </c>
      <c r="G1088" t="s">
        <v>2672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14</v>
      </c>
    </row>
    <row r="1089" spans="1:16" ht="12.75">
      <c r="A1089" t="s">
        <v>140</v>
      </c>
      <c r="B1089" t="s">
        <v>2350</v>
      </c>
      <c r="C1089" t="s">
        <v>2618</v>
      </c>
      <c r="D1089" t="s">
        <v>2641</v>
      </c>
      <c r="E1089" t="s">
        <v>2664</v>
      </c>
      <c r="F1089" t="s">
        <v>2673</v>
      </c>
      <c r="G1089" t="s">
        <v>2674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14</v>
      </c>
    </row>
    <row r="1090" spans="1:16" ht="12.75">
      <c r="A1090" t="s">
        <v>140</v>
      </c>
      <c r="B1090" t="s">
        <v>2350</v>
      </c>
      <c r="C1090" t="s">
        <v>2618</v>
      </c>
      <c r="D1090" t="s">
        <v>2641</v>
      </c>
      <c r="E1090" t="s">
        <v>2664</v>
      </c>
      <c r="F1090" t="s">
        <v>2675</v>
      </c>
      <c r="G1090" t="s">
        <v>2676</v>
      </c>
      <c r="H1090">
        <v>0</v>
      </c>
      <c r="I1090">
        <v>0</v>
      </c>
      <c r="J1090">
        <v>1554.42</v>
      </c>
      <c r="K1090">
        <v>-1554.42</v>
      </c>
      <c r="L1090">
        <v>0</v>
      </c>
      <c r="M1090">
        <v>0</v>
      </c>
      <c r="N1090">
        <v>40431</v>
      </c>
      <c r="O1090">
        <v>-40431</v>
      </c>
      <c r="P1090">
        <v>14</v>
      </c>
    </row>
    <row r="1091" spans="1:16" ht="12.75">
      <c r="A1091" t="s">
        <v>140</v>
      </c>
      <c r="B1091" t="s">
        <v>2350</v>
      </c>
      <c r="C1091" t="s">
        <v>2618</v>
      </c>
      <c r="D1091" t="s">
        <v>2641</v>
      </c>
      <c r="E1091" t="s">
        <v>2664</v>
      </c>
      <c r="F1091" t="s">
        <v>2677</v>
      </c>
      <c r="G1091" t="s">
        <v>2678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14</v>
      </c>
    </row>
    <row r="1092" spans="1:16" ht="12.75">
      <c r="A1092" t="s">
        <v>140</v>
      </c>
      <c r="B1092" t="s">
        <v>2350</v>
      </c>
      <c r="C1092" t="s">
        <v>2618</v>
      </c>
      <c r="D1092" t="s">
        <v>2679</v>
      </c>
      <c r="E1092" t="s">
        <v>2680</v>
      </c>
      <c r="F1092" t="s">
        <v>2680</v>
      </c>
      <c r="G1092" t="s">
        <v>2681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62622.72</v>
      </c>
      <c r="O1092">
        <v>-62622.72</v>
      </c>
      <c r="P1092">
        <v>28</v>
      </c>
    </row>
    <row r="1093" spans="1:16" ht="12.75">
      <c r="A1093" t="s">
        <v>140</v>
      </c>
      <c r="B1093" t="s">
        <v>2350</v>
      </c>
      <c r="C1093" t="s">
        <v>2618</v>
      </c>
      <c r="D1093" t="s">
        <v>2679</v>
      </c>
      <c r="E1093" t="s">
        <v>2682</v>
      </c>
      <c r="F1093" t="s">
        <v>2682</v>
      </c>
      <c r="G1093" t="s">
        <v>2683</v>
      </c>
      <c r="H1093">
        <v>0</v>
      </c>
      <c r="I1093">
        <v>0</v>
      </c>
      <c r="J1093">
        <v>4583.71</v>
      </c>
      <c r="K1093">
        <v>-4583.71</v>
      </c>
      <c r="L1093">
        <v>0</v>
      </c>
      <c r="M1093">
        <v>0</v>
      </c>
      <c r="N1093">
        <v>4547.33</v>
      </c>
      <c r="O1093">
        <v>-4547.33</v>
      </c>
      <c r="P1093">
        <v>28</v>
      </c>
    </row>
    <row r="1094" spans="1:16" ht="12.75">
      <c r="A1094" t="s">
        <v>140</v>
      </c>
      <c r="B1094" t="s">
        <v>2350</v>
      </c>
      <c r="C1094" t="s">
        <v>2684</v>
      </c>
      <c r="D1094" t="s">
        <v>55</v>
      </c>
      <c r="E1094" t="s">
        <v>2685</v>
      </c>
      <c r="F1094" t="s">
        <v>2685</v>
      </c>
      <c r="G1094" t="s">
        <v>2686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14654775.780000001</v>
      </c>
      <c r="O1094">
        <v>-14654775.78</v>
      </c>
      <c r="P1094">
        <v>15</v>
      </c>
    </row>
    <row r="1095" spans="1:16" ht="12.75">
      <c r="A1095" t="s">
        <v>140</v>
      </c>
      <c r="B1095" t="s">
        <v>2350</v>
      </c>
      <c r="C1095" t="s">
        <v>2684</v>
      </c>
      <c r="D1095" t="s">
        <v>2687</v>
      </c>
      <c r="E1095" t="s">
        <v>2688</v>
      </c>
      <c r="F1095" t="s">
        <v>2688</v>
      </c>
      <c r="G1095" t="s">
        <v>2689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42</v>
      </c>
    </row>
    <row r="1096" spans="1:16" ht="12.75">
      <c r="A1096" t="s">
        <v>140</v>
      </c>
      <c r="B1096" t="s">
        <v>2350</v>
      </c>
      <c r="C1096" t="s">
        <v>2684</v>
      </c>
      <c r="D1096" t="s">
        <v>2687</v>
      </c>
      <c r="E1096" t="s">
        <v>2690</v>
      </c>
      <c r="F1096" t="s">
        <v>2690</v>
      </c>
      <c r="G1096" t="s">
        <v>2691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42</v>
      </c>
    </row>
    <row r="1097" spans="1:16" ht="12.75">
      <c r="A1097" t="s">
        <v>140</v>
      </c>
      <c r="B1097" t="s">
        <v>2350</v>
      </c>
      <c r="C1097" t="s">
        <v>2684</v>
      </c>
      <c r="D1097" t="s">
        <v>2687</v>
      </c>
      <c r="E1097" t="s">
        <v>2692</v>
      </c>
      <c r="F1097" t="s">
        <v>2692</v>
      </c>
      <c r="G1097" t="s">
        <v>2693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13312.43</v>
      </c>
      <c r="O1097">
        <v>-13312.43</v>
      </c>
      <c r="P1097">
        <v>42</v>
      </c>
    </row>
    <row r="1098" spans="1:16" ht="12.75">
      <c r="A1098" t="s">
        <v>140</v>
      </c>
      <c r="B1098" t="s">
        <v>2350</v>
      </c>
      <c r="C1098" t="s">
        <v>2684</v>
      </c>
      <c r="D1098" t="s">
        <v>2694</v>
      </c>
      <c r="E1098" t="s">
        <v>2695</v>
      </c>
      <c r="F1098" t="s">
        <v>2696</v>
      </c>
      <c r="G1098" t="s">
        <v>2697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42</v>
      </c>
    </row>
    <row r="1099" spans="1:16" ht="12.75">
      <c r="A1099" t="s">
        <v>140</v>
      </c>
      <c r="B1099" t="s">
        <v>2350</v>
      </c>
      <c r="C1099" t="s">
        <v>2684</v>
      </c>
      <c r="D1099" t="s">
        <v>2694</v>
      </c>
      <c r="E1099" t="s">
        <v>2698</v>
      </c>
      <c r="F1099" t="s">
        <v>2699</v>
      </c>
      <c r="G1099" t="s">
        <v>2700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960157405.24</v>
      </c>
      <c r="O1099">
        <v>-960157405.24</v>
      </c>
      <c r="P1099">
        <v>43</v>
      </c>
    </row>
    <row r="1100" spans="1:16" ht="12.75">
      <c r="A1100" t="s">
        <v>140</v>
      </c>
      <c r="B1100" t="s">
        <v>2350</v>
      </c>
      <c r="C1100" t="s">
        <v>2684</v>
      </c>
      <c r="D1100" t="s">
        <v>2694</v>
      </c>
      <c r="E1100" t="s">
        <v>2698</v>
      </c>
      <c r="F1100" t="s">
        <v>2701</v>
      </c>
      <c r="G1100" t="s">
        <v>2702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43</v>
      </c>
    </row>
    <row r="1101" spans="1:16" ht="12.75">
      <c r="A1101" t="s">
        <v>134</v>
      </c>
      <c r="B1101" t="s">
        <v>2703</v>
      </c>
      <c r="C1101" t="s">
        <v>2704</v>
      </c>
      <c r="D1101" t="s">
        <v>2705</v>
      </c>
      <c r="E1101" t="s">
        <v>2706</v>
      </c>
      <c r="F1101" t="s">
        <v>2706</v>
      </c>
      <c r="G1101" t="s">
        <v>2707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</row>
    <row r="1102" spans="1:16" ht="12.75">
      <c r="A1102" t="s">
        <v>134</v>
      </c>
      <c r="B1102" t="s">
        <v>2703</v>
      </c>
      <c r="C1102" t="s">
        <v>2704</v>
      </c>
      <c r="D1102" t="s">
        <v>2708</v>
      </c>
      <c r="E1102" t="s">
        <v>2709</v>
      </c>
      <c r="F1102" t="s">
        <v>2709</v>
      </c>
      <c r="G1102" t="s">
        <v>2710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</row>
    <row r="1103" spans="1:16" ht="12.75">
      <c r="A1103" t="s">
        <v>134</v>
      </c>
      <c r="B1103" t="s">
        <v>2703</v>
      </c>
      <c r="C1103" t="s">
        <v>2711</v>
      </c>
      <c r="D1103" t="s">
        <v>2712</v>
      </c>
      <c r="E1103" t="s">
        <v>2713</v>
      </c>
      <c r="F1103" t="s">
        <v>2713</v>
      </c>
      <c r="G1103" t="s">
        <v>2714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</row>
    <row r="1104" spans="1:16" ht="12.75">
      <c r="A1104" t="s">
        <v>134</v>
      </c>
      <c r="B1104" t="s">
        <v>2703</v>
      </c>
      <c r="C1104" t="s">
        <v>2711</v>
      </c>
      <c r="D1104" t="s">
        <v>2715</v>
      </c>
      <c r="E1104" t="s">
        <v>2716</v>
      </c>
      <c r="F1104" t="s">
        <v>2716</v>
      </c>
      <c r="G1104" t="s">
        <v>2717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</row>
    <row r="1105" spans="1:16" ht="12.75">
      <c r="A1105" t="s">
        <v>134</v>
      </c>
      <c r="B1105" t="s">
        <v>2703</v>
      </c>
      <c r="C1105" t="s">
        <v>2718</v>
      </c>
      <c r="D1105" t="s">
        <v>2719</v>
      </c>
      <c r="E1105" t="s">
        <v>2720</v>
      </c>
      <c r="F1105" t="s">
        <v>2720</v>
      </c>
      <c r="G1105" t="s">
        <v>2721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</row>
    <row r="1106" spans="1:16" ht="12.75">
      <c r="A1106" t="s">
        <v>134</v>
      </c>
      <c r="B1106" t="s">
        <v>2703</v>
      </c>
      <c r="C1106" t="s">
        <v>2718</v>
      </c>
      <c r="D1106" t="s">
        <v>2722</v>
      </c>
      <c r="E1106" t="s">
        <v>2723</v>
      </c>
      <c r="F1106" t="s">
        <v>2723</v>
      </c>
      <c r="G1106" t="s">
        <v>2724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</row>
    <row r="1107" spans="1:16" ht="12.75">
      <c r="A1107" t="s">
        <v>134</v>
      </c>
      <c r="B1107" t="s">
        <v>2703</v>
      </c>
      <c r="C1107" t="s">
        <v>2718</v>
      </c>
      <c r="D1107" t="s">
        <v>2725</v>
      </c>
      <c r="E1107" t="s">
        <v>2726</v>
      </c>
      <c r="F1107" t="s">
        <v>2726</v>
      </c>
      <c r="G1107" t="s">
        <v>2727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</row>
    <row r="1108" spans="1:16" ht="12.75">
      <c r="A1108" t="s">
        <v>134</v>
      </c>
      <c r="B1108" t="s">
        <v>2703</v>
      </c>
      <c r="C1108" t="s">
        <v>2718</v>
      </c>
      <c r="D1108" t="s">
        <v>2728</v>
      </c>
      <c r="E1108" t="s">
        <v>2729</v>
      </c>
      <c r="F1108" t="s">
        <v>2729</v>
      </c>
      <c r="G1108" t="s">
        <v>2730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</row>
    <row r="1109" spans="1:16" ht="12.75">
      <c r="A1109" t="s">
        <v>134</v>
      </c>
      <c r="B1109" t="s">
        <v>2703</v>
      </c>
      <c r="C1109" t="s">
        <v>2731</v>
      </c>
      <c r="D1109" t="s">
        <v>2732</v>
      </c>
      <c r="E1109" t="s">
        <v>2733</v>
      </c>
      <c r="F1109" t="s">
        <v>2733</v>
      </c>
      <c r="G1109" t="s">
        <v>2734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536947.9</v>
      </c>
      <c r="N1109">
        <v>0</v>
      </c>
      <c r="O1109">
        <v>536947.9</v>
      </c>
      <c r="P1109">
        <v>0</v>
      </c>
    </row>
    <row r="1110" spans="1:16" ht="12.75">
      <c r="A1110" t="s">
        <v>134</v>
      </c>
      <c r="B1110" t="s">
        <v>2703</v>
      </c>
      <c r="C1110" t="s">
        <v>2731</v>
      </c>
      <c r="D1110" t="s">
        <v>2735</v>
      </c>
      <c r="E1110" t="s">
        <v>2736</v>
      </c>
      <c r="F1110" t="s">
        <v>2736</v>
      </c>
      <c r="G1110" t="s">
        <v>2737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</row>
    <row r="1111" spans="1:16" ht="12.75">
      <c r="A1111" t="s">
        <v>134</v>
      </c>
      <c r="B1111" t="s">
        <v>2703</v>
      </c>
      <c r="C1111" t="s">
        <v>2731</v>
      </c>
      <c r="D1111" t="s">
        <v>2738</v>
      </c>
      <c r="E1111" t="s">
        <v>2739</v>
      </c>
      <c r="F1111" t="s">
        <v>2739</v>
      </c>
      <c r="G1111" t="s">
        <v>2740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</row>
    <row r="1112" spans="1:16" ht="12.75">
      <c r="A1112" t="s">
        <v>134</v>
      </c>
      <c r="B1112" t="s">
        <v>2703</v>
      </c>
      <c r="C1112" t="s">
        <v>2741</v>
      </c>
      <c r="D1112" t="s">
        <v>2742</v>
      </c>
      <c r="E1112" t="s">
        <v>2743</v>
      </c>
      <c r="F1112" t="s">
        <v>2743</v>
      </c>
      <c r="G1112" t="s">
        <v>2744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</row>
    <row r="1113" spans="1:16" ht="12.75">
      <c r="A1113" t="s">
        <v>140</v>
      </c>
      <c r="B1113" t="s">
        <v>2745</v>
      </c>
      <c r="C1113" t="s">
        <v>2746</v>
      </c>
      <c r="D1113" t="s">
        <v>2747</v>
      </c>
      <c r="E1113" t="s">
        <v>2748</v>
      </c>
      <c r="F1113" t="s">
        <v>2748</v>
      </c>
      <c r="G1113" t="s">
        <v>2749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</row>
    <row r="1114" spans="1:16" ht="12.75">
      <c r="A1114" t="s">
        <v>140</v>
      </c>
      <c r="B1114" t="s">
        <v>2745</v>
      </c>
      <c r="C1114" t="s">
        <v>2746</v>
      </c>
      <c r="D1114" t="s">
        <v>2750</v>
      </c>
      <c r="E1114" t="s">
        <v>2751</v>
      </c>
      <c r="F1114" t="s">
        <v>2751</v>
      </c>
      <c r="G1114" t="s">
        <v>2752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</row>
    <row r="1115" spans="1:16" ht="12.75">
      <c r="A1115" t="s">
        <v>140</v>
      </c>
      <c r="B1115" t="s">
        <v>2745</v>
      </c>
      <c r="C1115" t="s">
        <v>2753</v>
      </c>
      <c r="D1115" t="s">
        <v>2754</v>
      </c>
      <c r="E1115" t="s">
        <v>2755</v>
      </c>
      <c r="F1115" t="s">
        <v>2755</v>
      </c>
      <c r="G1115" t="s">
        <v>2756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</row>
    <row r="1116" spans="1:16" ht="12.75">
      <c r="A1116" t="s">
        <v>140</v>
      </c>
      <c r="B1116" t="s">
        <v>2745</v>
      </c>
      <c r="C1116" t="s">
        <v>2753</v>
      </c>
      <c r="D1116" t="s">
        <v>2757</v>
      </c>
      <c r="E1116" t="s">
        <v>2758</v>
      </c>
      <c r="F1116" t="s">
        <v>2758</v>
      </c>
      <c r="G1116" t="s">
        <v>2759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</row>
    <row r="1117" spans="1:16" ht="12.75">
      <c r="A1117" t="s">
        <v>140</v>
      </c>
      <c r="B1117" t="s">
        <v>2745</v>
      </c>
      <c r="C1117" t="s">
        <v>2760</v>
      </c>
      <c r="D1117" t="s">
        <v>2761</v>
      </c>
      <c r="E1117" t="s">
        <v>2762</v>
      </c>
      <c r="F1117" t="s">
        <v>2762</v>
      </c>
      <c r="G1117" t="s">
        <v>2763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</row>
    <row r="1118" spans="1:16" ht="12.75">
      <c r="A1118" t="s">
        <v>140</v>
      </c>
      <c r="B1118" t="s">
        <v>2745</v>
      </c>
      <c r="C1118" t="s">
        <v>2764</v>
      </c>
      <c r="D1118" t="s">
        <v>2765</v>
      </c>
      <c r="E1118" t="s">
        <v>2766</v>
      </c>
      <c r="F1118" t="s">
        <v>2766</v>
      </c>
      <c r="G1118" t="s">
        <v>2767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259892.51</v>
      </c>
      <c r="O1118">
        <v>-259892.51</v>
      </c>
      <c r="P1118">
        <v>0</v>
      </c>
    </row>
    <row r="1119" spans="1:16" ht="12.75">
      <c r="A1119" t="s">
        <v>140</v>
      </c>
      <c r="B1119" t="s">
        <v>2745</v>
      </c>
      <c r="C1119" t="s">
        <v>2764</v>
      </c>
      <c r="D1119" t="s">
        <v>2768</v>
      </c>
      <c r="E1119" t="s">
        <v>2769</v>
      </c>
      <c r="F1119" t="s">
        <v>2769</v>
      </c>
      <c r="G1119" t="s">
        <v>2770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</row>
    <row r="1120" spans="1:16" ht="12.75">
      <c r="A1120" t="s">
        <v>140</v>
      </c>
      <c r="B1120" t="s">
        <v>2745</v>
      </c>
      <c r="C1120" t="s">
        <v>2764</v>
      </c>
      <c r="D1120" t="s">
        <v>2771</v>
      </c>
      <c r="E1120" t="s">
        <v>2772</v>
      </c>
      <c r="F1120" t="s">
        <v>2772</v>
      </c>
      <c r="G1120" t="s">
        <v>2773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</row>
    <row r="1121" spans="1:16" ht="12.75">
      <c r="A1121" t="s">
        <v>140</v>
      </c>
      <c r="B1121" t="s">
        <v>2745</v>
      </c>
      <c r="C1121" t="s">
        <v>2774</v>
      </c>
      <c r="D1121" t="s">
        <v>2775</v>
      </c>
      <c r="E1121" t="s">
        <v>2776</v>
      </c>
      <c r="F1121" t="s">
        <v>2776</v>
      </c>
      <c r="G1121" t="s">
        <v>2777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</row>
    <row r="1122" spans="1:16" ht="12.75">
      <c r="A1122" t="s">
        <v>140</v>
      </c>
      <c r="B1122" t="s">
        <v>2745</v>
      </c>
      <c r="C1122" t="s">
        <v>2774</v>
      </c>
      <c r="D1122" t="s">
        <v>2778</v>
      </c>
      <c r="E1122" t="s">
        <v>2779</v>
      </c>
      <c r="F1122" t="s">
        <v>2779</v>
      </c>
      <c r="G1122" t="s">
        <v>2780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</row>
    <row r="1123" spans="1:16" ht="12.75">
      <c r="A1123" t="s">
        <v>140</v>
      </c>
      <c r="B1123" t="s">
        <v>516</v>
      </c>
      <c r="C1123" t="s">
        <v>620</v>
      </c>
      <c r="D1123" t="s">
        <v>621</v>
      </c>
      <c r="E1123" t="s">
        <v>622</v>
      </c>
      <c r="F1123" t="s">
        <v>2781</v>
      </c>
      <c r="G1123" t="s">
        <v>2782</v>
      </c>
      <c r="H1123">
        <v>0</v>
      </c>
      <c r="I1123">
        <v>0</v>
      </c>
      <c r="J1123">
        <v>0</v>
      </c>
      <c r="K1123">
        <v>0</v>
      </c>
      <c r="L1123">
        <v>-4000000</v>
      </c>
      <c r="M1123">
        <v>4000000</v>
      </c>
      <c r="N1123">
        <v>0</v>
      </c>
      <c r="O1123">
        <v>0</v>
      </c>
      <c r="P1123">
        <v>0</v>
      </c>
    </row>
    <row r="1124" spans="1:16" ht="12.75">
      <c r="A1124" t="s">
        <v>140</v>
      </c>
      <c r="B1124" t="s">
        <v>516</v>
      </c>
      <c r="C1124" t="s">
        <v>620</v>
      </c>
      <c r="D1124" t="s">
        <v>621</v>
      </c>
      <c r="E1124" t="s">
        <v>622</v>
      </c>
      <c r="F1124" t="s">
        <v>2783</v>
      </c>
      <c r="G1124" t="s">
        <v>2784</v>
      </c>
      <c r="H1124">
        <v>0</v>
      </c>
      <c r="I1124">
        <v>0</v>
      </c>
      <c r="J1124">
        <v>0</v>
      </c>
      <c r="K1124">
        <v>0</v>
      </c>
      <c r="L1124">
        <v>-5000000</v>
      </c>
      <c r="M1124">
        <v>5000000</v>
      </c>
      <c r="N1124">
        <v>0</v>
      </c>
      <c r="O1124">
        <v>0</v>
      </c>
      <c r="P1124">
        <v>0</v>
      </c>
    </row>
    <row r="1125" spans="1:16" ht="12.75">
      <c r="A1125" t="s">
        <v>140</v>
      </c>
      <c r="B1125" t="s">
        <v>516</v>
      </c>
      <c r="C1125" t="s">
        <v>620</v>
      </c>
      <c r="D1125" t="s">
        <v>621</v>
      </c>
      <c r="E1125" t="s">
        <v>622</v>
      </c>
      <c r="F1125" t="s">
        <v>2785</v>
      </c>
      <c r="G1125" t="s">
        <v>2786</v>
      </c>
      <c r="H1125">
        <v>0</v>
      </c>
      <c r="I1125">
        <v>0</v>
      </c>
      <c r="J1125">
        <v>0</v>
      </c>
      <c r="K1125">
        <v>0</v>
      </c>
      <c r="L1125">
        <v>-2620000</v>
      </c>
      <c r="M1125">
        <v>2620000</v>
      </c>
      <c r="N1125">
        <v>0</v>
      </c>
      <c r="O1125">
        <v>0</v>
      </c>
      <c r="P1125">
        <v>0</v>
      </c>
    </row>
    <row r="1126" spans="1:16" ht="12.75">
      <c r="A1126" t="s">
        <v>140</v>
      </c>
      <c r="B1126" t="s">
        <v>516</v>
      </c>
      <c r="C1126" t="s">
        <v>620</v>
      </c>
      <c r="D1126" t="s">
        <v>667</v>
      </c>
      <c r="E1126" t="s">
        <v>668</v>
      </c>
      <c r="F1126" t="s">
        <v>2787</v>
      </c>
      <c r="G1126" t="s">
        <v>2788</v>
      </c>
      <c r="H1126">
        <v>0</v>
      </c>
      <c r="I1126">
        <v>0</v>
      </c>
      <c r="J1126">
        <v>0</v>
      </c>
      <c r="K1126">
        <v>0</v>
      </c>
      <c r="L1126">
        <v>0.23</v>
      </c>
      <c r="M1126">
        <v>-0.23</v>
      </c>
      <c r="N1126">
        <v>0</v>
      </c>
      <c r="O1126">
        <v>0</v>
      </c>
      <c r="P1126">
        <v>0</v>
      </c>
    </row>
    <row r="1127" spans="1:16" ht="12.75">
      <c r="A1127" t="s">
        <v>140</v>
      </c>
      <c r="B1127" t="s">
        <v>1454</v>
      </c>
      <c r="C1127" t="s">
        <v>1455</v>
      </c>
      <c r="D1127" t="s">
        <v>1456</v>
      </c>
      <c r="E1127" t="s">
        <v>1457</v>
      </c>
      <c r="F1127" t="s">
        <v>2789</v>
      </c>
      <c r="G1127" t="s">
        <v>2790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</row>
    <row r="1128" spans="1:16" ht="12.75">
      <c r="A1128" t="s">
        <v>140</v>
      </c>
      <c r="B1128" t="s">
        <v>1454</v>
      </c>
      <c r="C1128" t="s">
        <v>1455</v>
      </c>
      <c r="D1128" t="s">
        <v>1456</v>
      </c>
      <c r="E1128" t="s">
        <v>1457</v>
      </c>
      <c r="F1128" t="s">
        <v>2791</v>
      </c>
      <c r="G1128" t="s">
        <v>2792</v>
      </c>
      <c r="H1128">
        <v>0</v>
      </c>
      <c r="I1128">
        <v>0</v>
      </c>
      <c r="J1128">
        <v>0</v>
      </c>
      <c r="K1128">
        <v>0</v>
      </c>
      <c r="L1128">
        <v>-4000000</v>
      </c>
      <c r="M1128">
        <v>8000000</v>
      </c>
      <c r="N1128">
        <v>4000000</v>
      </c>
      <c r="O1128">
        <v>0</v>
      </c>
      <c r="P1128">
        <v>0</v>
      </c>
    </row>
    <row r="1129" spans="1:16" ht="12.75">
      <c r="A1129" t="s">
        <v>140</v>
      </c>
      <c r="B1129" t="s">
        <v>1454</v>
      </c>
      <c r="C1129" t="s">
        <v>1455</v>
      </c>
      <c r="D1129" t="s">
        <v>1456</v>
      </c>
      <c r="E1129" t="s">
        <v>1457</v>
      </c>
      <c r="F1129" t="s">
        <v>2793</v>
      </c>
      <c r="G1129" t="s">
        <v>2794</v>
      </c>
      <c r="H1129">
        <v>0</v>
      </c>
      <c r="I1129">
        <v>0</v>
      </c>
      <c r="J1129">
        <v>0</v>
      </c>
      <c r="K1129">
        <v>0</v>
      </c>
      <c r="L1129">
        <v>-5000000</v>
      </c>
      <c r="M1129">
        <v>10000000</v>
      </c>
      <c r="N1129">
        <v>5000000</v>
      </c>
      <c r="O1129">
        <v>0</v>
      </c>
      <c r="P1129">
        <v>0</v>
      </c>
    </row>
    <row r="1130" spans="1:16" ht="12.75">
      <c r="A1130" t="s">
        <v>140</v>
      </c>
      <c r="B1130" t="s">
        <v>1454</v>
      </c>
      <c r="C1130" t="s">
        <v>1455</v>
      </c>
      <c r="D1130" t="s">
        <v>1456</v>
      </c>
      <c r="E1130" t="s">
        <v>1457</v>
      </c>
      <c r="F1130" t="s">
        <v>2795</v>
      </c>
      <c r="G1130" t="s">
        <v>2796</v>
      </c>
      <c r="H1130">
        <v>0</v>
      </c>
      <c r="I1130">
        <v>0</v>
      </c>
      <c r="J1130">
        <v>0</v>
      </c>
      <c r="K1130">
        <v>0</v>
      </c>
      <c r="L1130">
        <v>-2620000</v>
      </c>
      <c r="M1130">
        <v>5240000</v>
      </c>
      <c r="N1130">
        <v>2620000</v>
      </c>
      <c r="O1130">
        <v>0</v>
      </c>
      <c r="P1130">
        <v>0</v>
      </c>
    </row>
    <row r="1131" spans="1:16" ht="12.75">
      <c r="A1131" t="s">
        <v>140</v>
      </c>
      <c r="B1131" t="s">
        <v>1454</v>
      </c>
      <c r="C1131" t="s">
        <v>1455</v>
      </c>
      <c r="D1131" t="s">
        <v>1456</v>
      </c>
      <c r="E1131" t="s">
        <v>2797</v>
      </c>
      <c r="F1131" t="s">
        <v>2798</v>
      </c>
      <c r="G1131" t="s">
        <v>2799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37500000</v>
      </c>
      <c r="N1131">
        <v>37500000</v>
      </c>
      <c r="O1131">
        <v>0</v>
      </c>
      <c r="P1131">
        <v>0</v>
      </c>
    </row>
    <row r="1132" spans="1:16" ht="12.75">
      <c r="A1132" t="s">
        <v>140</v>
      </c>
      <c r="B1132" t="s">
        <v>1454</v>
      </c>
      <c r="C1132" t="s">
        <v>1455</v>
      </c>
      <c r="D1132" t="s">
        <v>1456</v>
      </c>
      <c r="E1132" t="s">
        <v>2797</v>
      </c>
      <c r="F1132" t="s">
        <v>2800</v>
      </c>
      <c r="G1132" t="s">
        <v>2801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37500000</v>
      </c>
      <c r="N1132">
        <v>37500000</v>
      </c>
      <c r="O1132">
        <v>0</v>
      </c>
      <c r="P1132">
        <v>0</v>
      </c>
    </row>
  </sheetData>
  <sheetProtection/>
  <printOptions/>
  <pageMargins left="0.75" right="0.75" top="1" bottom="1" header="0.4921259845" footer="0.4921259845"/>
  <pageSetup fitToHeight="3" fitToWidth="3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IZFE</cp:lastModifiedBy>
  <cp:lastPrinted>2016-11-16T12:05:21Z</cp:lastPrinted>
  <dcterms:created xsi:type="dcterms:W3CDTF">2016-04-01T11:58:48Z</dcterms:created>
  <dcterms:modified xsi:type="dcterms:W3CDTF">2020-04-15T12:14:09Z</dcterms:modified>
  <cp:category/>
  <cp:version/>
  <cp:contentType/>
  <cp:contentStatus/>
</cp:coreProperties>
</file>