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 windowWidth="15192" windowHeight="8892" firstSheet="2" activeTab="2"/>
  </bookViews>
  <sheets>
    <sheet name="Orrien izena" sheetId="1" r:id="rId1"/>
    <sheet name="01-DiputatuNagusia" sheetId="2" r:id="rId2"/>
    <sheet name="02-Kultura" sheetId="3" r:id="rId3"/>
    <sheet name="03-Gobernantza" sheetId="4" r:id="rId4"/>
    <sheet name="04-Ekonomia" sheetId="5" r:id="rId5"/>
    <sheet name="05-Mugikortasuna" sheetId="6" r:id="rId6"/>
    <sheet name="06-Ogasuna" sheetId="7" r:id="rId7"/>
    <sheet name="07-BideAzpiegiturak" sheetId="8" r:id="rId8"/>
    <sheet name="08-GizartePolitika" sheetId="9" r:id="rId9"/>
    <sheet name="09-Ingurumena" sheetId="10" r:id="rId10"/>
    <sheet name="1. eranskina" sheetId="11" r:id="rId11"/>
    <sheet name="2.eranskina" sheetId="12" r:id="rId12"/>
    <sheet name="3.eranskina" sheetId="13" r:id="rId13"/>
    <sheet name="4.eranskina" sheetId="14" r:id="rId14"/>
    <sheet name="5. eranskina" sheetId="15" r:id="rId15"/>
    <sheet name="6. eranskina" sheetId="16" r:id="rId16"/>
  </sheets>
  <definedNames>
    <definedName name="_xlnm.Print_Area" localSheetId="8">'08-GizartePolitika'!#REF!</definedName>
  </definedNames>
  <calcPr fullCalcOnLoad="1"/>
</workbook>
</file>

<file path=xl/comments9.xml><?xml version="1.0" encoding="utf-8"?>
<comments xmlns="http://schemas.openxmlformats.org/spreadsheetml/2006/main">
  <authors>
    <author>IZFE</author>
  </authors>
  <commentList>
    <comment ref="L12" authorId="0">
      <text>
        <r>
          <rPr>
            <b/>
            <sz val="8"/>
            <rFont val="Tahoma"/>
            <family val="2"/>
          </rPr>
          <t>ACD 21/1/2014. MODIFICACION ANEXO 3</t>
        </r>
        <r>
          <rPr>
            <sz val="8"/>
            <rFont val="Tahoma"/>
            <family val="2"/>
          </rPr>
          <t xml:space="preserve">
</t>
        </r>
      </text>
    </comment>
    <comment ref="L27" authorId="0">
      <text>
        <r>
          <rPr>
            <b/>
            <sz val="8"/>
            <rFont val="Tahoma"/>
            <family val="2"/>
          </rPr>
          <t>ACD 21/1/2014 MODIFICACIÓN ANEXO 3</t>
        </r>
        <r>
          <rPr>
            <sz val="8"/>
            <rFont val="Tahoma"/>
            <family val="2"/>
          </rPr>
          <t xml:space="preserve">
</t>
        </r>
      </text>
    </comment>
    <comment ref="G40" authorId="0">
      <text>
        <r>
          <rPr>
            <sz val="8"/>
            <rFont val="Tahoma"/>
            <family val="2"/>
          </rPr>
          <t xml:space="preserve">8 plazas más en Discapacidad
</t>
        </r>
      </text>
    </comment>
    <comment ref="F67" authorId="0">
      <text>
        <r>
          <rPr>
            <b/>
            <sz val="8"/>
            <rFont val="Tahoma"/>
            <family val="2"/>
          </rPr>
          <t>Servicio previsto para 15 plzas, actualmente sin actividad.</t>
        </r>
        <r>
          <rPr>
            <sz val="8"/>
            <rFont val="Tahoma"/>
            <family val="2"/>
          </rPr>
          <t xml:space="preserve">
</t>
        </r>
      </text>
    </comment>
    <comment ref="D68" authorId="0">
      <text>
        <r>
          <rPr>
            <b/>
            <sz val="8"/>
            <rFont val="Tahoma"/>
            <family val="2"/>
          </rPr>
          <t>de los cuales 15 son temporales y  tiene 16 más en Discapacidad</t>
        </r>
        <r>
          <rPr>
            <sz val="8"/>
            <rFont val="Tahoma"/>
            <family val="2"/>
          </rPr>
          <t xml:space="preserve">
</t>
        </r>
      </text>
    </comment>
    <comment ref="L68" authorId="0">
      <text>
        <r>
          <rPr>
            <b/>
            <sz val="8"/>
            <rFont val="Tahoma"/>
            <family val="2"/>
          </rPr>
          <t>ACD 21/1/2014 MODIFICACIÓN ANEXO 3</t>
        </r>
        <r>
          <rPr>
            <sz val="8"/>
            <rFont val="Tahoma"/>
            <family val="2"/>
          </rPr>
          <t xml:space="preserve">
</t>
        </r>
      </text>
    </comment>
    <comment ref="D72" authorId="0">
      <text>
        <r>
          <rPr>
            <b/>
            <sz val="8"/>
            <rFont val="Tahoma"/>
            <family val="2"/>
          </rPr>
          <t>Tiene 6 plazas más para Discapacitados físicos menores de 60 años.</t>
        </r>
        <r>
          <rPr>
            <sz val="8"/>
            <rFont val="Tahoma"/>
            <family val="2"/>
          </rPr>
          <t xml:space="preserve">
</t>
        </r>
      </text>
    </comment>
    <comment ref="D112" authorId="0">
      <text>
        <r>
          <rPr>
            <b/>
            <sz val="8"/>
            <rFont val="Tahoma"/>
            <family val="2"/>
          </rPr>
          <t>Tiene 6 plazas más para Discapacitados físicos menores de 60 años.</t>
        </r>
        <r>
          <rPr>
            <sz val="8"/>
            <rFont val="Tahoma"/>
            <family val="2"/>
          </rPr>
          <t xml:space="preserve">
</t>
        </r>
      </text>
    </comment>
  </commentList>
</comments>
</file>

<file path=xl/sharedStrings.xml><?xml version="1.0" encoding="utf-8"?>
<sst xmlns="http://schemas.openxmlformats.org/spreadsheetml/2006/main" count="1697" uniqueCount="965">
  <si>
    <t>Rentería</t>
  </si>
  <si>
    <t>Caser Residencial, S.A.U.</t>
  </si>
  <si>
    <r>
      <rPr>
        <b/>
        <sz val="10"/>
        <rFont val="Arial"/>
        <family val="2"/>
      </rPr>
      <t>Betharram Egoitza</t>
    </r>
    <r>
      <rPr>
        <sz val="10"/>
        <rFont val="Arial"/>
        <family val="2"/>
      </rPr>
      <t xml:space="preserve"> / Residencia</t>
    </r>
  </si>
  <si>
    <r>
      <rPr>
        <b/>
        <sz val="10"/>
        <rFont val="Arial"/>
        <family val="2"/>
      </rPr>
      <t>Anaka Egoitza eta Eguneko Zentroa</t>
    </r>
    <r>
      <rPr>
        <sz val="10"/>
        <rFont val="Arial"/>
        <family val="2"/>
      </rPr>
      <t xml:space="preserve"> /  Residencia y Centro de día</t>
    </r>
  </si>
  <si>
    <t>Centro de Día Artía, S.L.</t>
  </si>
  <si>
    <r>
      <t xml:space="preserve">Centro de Día Artía eguneko zentroa
</t>
    </r>
    <r>
      <rPr>
        <sz val="10"/>
        <rFont val="Arial"/>
        <family val="2"/>
      </rPr>
      <t>Centro de día Artía</t>
    </r>
  </si>
  <si>
    <t>Centro de día Madre Maria Josefa de la Comunidad de las Religiosas Siervas de Jesus</t>
  </si>
  <si>
    <r>
      <rPr>
        <b/>
        <sz val="10"/>
        <rFont val="Arial"/>
        <family val="2"/>
      </rPr>
      <t>Madre Maria Josefa Eguneko Zentroa</t>
    </r>
    <r>
      <rPr>
        <sz val="10"/>
        <rFont val="Arial"/>
        <family val="2"/>
      </rPr>
      <t xml:space="preserve"> /Centro de día</t>
    </r>
  </si>
  <si>
    <t>Compañía Servicios Sociales San Ignacio, S.A.</t>
  </si>
  <si>
    <r>
      <rPr>
        <b/>
        <sz val="10"/>
        <rFont val="Arial"/>
        <family val="2"/>
      </rPr>
      <t>San Ignacio Egoitza</t>
    </r>
    <r>
      <rPr>
        <sz val="10"/>
        <rFont val="Arial"/>
        <family val="2"/>
      </rPr>
      <t xml:space="preserve"> / Residencia </t>
    </r>
  </si>
  <si>
    <t>Congregación de Madres Desamparados y San José de la Montaña</t>
  </si>
  <si>
    <r>
      <rPr>
        <b/>
        <sz val="10"/>
        <rFont val="Arial"/>
        <family val="2"/>
      </rPr>
      <t>San Jose de la Montaña Egoitza</t>
    </r>
    <r>
      <rPr>
        <sz val="10"/>
        <rFont val="Arial"/>
        <family val="2"/>
      </rPr>
      <t xml:space="preserve"> / Residencia</t>
    </r>
  </si>
  <si>
    <t>Cruz Roja Española</t>
  </si>
  <si>
    <r>
      <rPr>
        <b/>
        <sz val="10"/>
        <rFont val="Arial"/>
        <family val="2"/>
      </rPr>
      <t>Gurutze Gorrria</t>
    </r>
    <r>
      <rPr>
        <sz val="10"/>
        <rFont val="Arial"/>
        <family val="2"/>
      </rPr>
      <t xml:space="preserve"> / Cruz Roja </t>
    </r>
  </si>
  <si>
    <r>
      <t xml:space="preserve">Debako Udala 
</t>
    </r>
    <r>
      <rPr>
        <sz val="10"/>
        <rFont val="Arial"/>
        <family val="2"/>
      </rPr>
      <t>Ayuntamiento de Deba</t>
    </r>
  </si>
  <si>
    <r>
      <rPr>
        <b/>
        <sz val="10"/>
        <rFont val="Arial"/>
        <family val="2"/>
      </rPr>
      <t>Debako Udal Eguneko Zentroa</t>
    </r>
    <r>
      <rPr>
        <sz val="10"/>
        <rFont val="Arial"/>
        <family val="2"/>
      </rPr>
      <t xml:space="preserve"> /Centro de Día</t>
    </r>
  </si>
  <si>
    <r>
      <t xml:space="preserve">Elgetako Udala 
</t>
    </r>
    <r>
      <rPr>
        <sz val="10"/>
        <rFont val="Arial"/>
        <family val="2"/>
      </rPr>
      <t>Ayuntamiento de Elgeta</t>
    </r>
  </si>
  <si>
    <r>
      <rPr>
        <b/>
        <sz val="10"/>
        <rFont val="Arial"/>
        <family val="2"/>
      </rPr>
      <t>Elgetako Landa Zentro Balioanitza</t>
    </r>
    <r>
      <rPr>
        <sz val="10"/>
        <rFont val="Arial"/>
        <family val="2"/>
      </rPr>
      <t xml:space="preserve"> /Centro Rural Polivalente Elgeta</t>
    </r>
  </si>
  <si>
    <r>
      <t xml:space="preserve">Elgoibarko Udala 
</t>
    </r>
    <r>
      <rPr>
        <sz val="10"/>
        <rFont val="Arial"/>
        <family val="2"/>
      </rPr>
      <t>Ayuntamiento de Elgoibar</t>
    </r>
  </si>
  <si>
    <r>
      <rPr>
        <b/>
        <sz val="10"/>
        <rFont val="Arial"/>
        <family val="2"/>
      </rPr>
      <t>Udal Eguneko Zentroa</t>
    </r>
    <r>
      <rPr>
        <sz val="10"/>
        <rFont val="Arial"/>
        <family val="2"/>
      </rPr>
      <t xml:space="preserve"> / Centro de día municipal</t>
    </r>
  </si>
  <si>
    <t>El Paseo Centro de Dia de Pasaia, S.L.</t>
  </si>
  <si>
    <r>
      <rPr>
        <b/>
        <sz val="10"/>
        <rFont val="Arial"/>
        <family val="2"/>
      </rPr>
      <t>Pasaiako Oarso Eguneko Zentroa</t>
    </r>
    <r>
      <rPr>
        <sz val="10"/>
        <rFont val="Arial"/>
        <family val="2"/>
      </rPr>
      <t>/Centro de Día</t>
    </r>
  </si>
  <si>
    <t>Errenteria Eguneko Zentroa, S.L.</t>
  </si>
  <si>
    <r>
      <rPr>
        <b/>
        <sz val="10"/>
        <rFont val="Arial"/>
        <family val="2"/>
      </rPr>
      <t>Bakardade egoeran dauden pertsonei babesa eta laguntza pertsonaleko zerbitzuak eskaintzea</t>
    </r>
    <r>
      <rPr>
        <sz val="10"/>
        <rFont val="Arial"/>
        <family val="2"/>
      </rPr>
      <t xml:space="preserve"> 
Prestación de servicios destinados al apoyo y acompañamiento personal de personas en situación de soledad.</t>
    </r>
  </si>
  <si>
    <t>x</t>
  </si>
  <si>
    <r>
      <t xml:space="preserve">GIPUZKOAKO PSIKOLOGOEN ELKARGO OFIZIALA 
</t>
    </r>
    <r>
      <rPr>
        <sz val="10"/>
        <rFont val="Arial"/>
        <family val="2"/>
      </rPr>
      <t>COLEGIO OFICIAL DE PSICÓLOGOS DE GIPUZKOA</t>
    </r>
  </si>
  <si>
    <r>
      <rPr>
        <b/>
        <sz val="10"/>
        <rFont val="Arial"/>
        <family val="2"/>
      </rPr>
      <t>Indarkeria matxistaren biktimentzako, Babes eza egoeran dauden adingabeentzako eta beren senideentzako eta Gizarte bazterketako egoeran eta gizarteratzeko foru baliabideetan dauden pertsonentzako arreta psikologikoa eskaintzen dutenene arteko lankidetza homologatzea</t>
    </r>
    <r>
      <rPr>
        <sz val="10"/>
        <rFont val="Arial"/>
        <family val="2"/>
      </rPr>
      <t>/ Homologar  en los términos establecidos a los/las profesionales que intervengan en los programas de atención psicológica a victimas de violencia machista, a menores de edad en situación de desprotección y sus familias a ya personas que se encuentran en situación de exclusión social y alojadas en los recursos forales de inserción social.</t>
    </r>
  </si>
  <si>
    <r>
      <t xml:space="preserve">GURUTZE GORRIAren Gipuzkoako Bulego Probintziala  </t>
    </r>
    <r>
      <rPr>
        <sz val="10"/>
        <rFont val="Arial"/>
        <family val="2"/>
      </rPr>
      <t>Oficina Provincial de Gipuzkoa de CRUZ ROJA Española</t>
    </r>
  </si>
  <si>
    <r>
      <rPr>
        <b/>
        <sz val="10"/>
        <rFont val="Arial"/>
        <family val="2"/>
      </rPr>
      <t>Giza bazterketaren arriskuan edo egoeran dauden pertsonei zerbitzuak eskaintzea</t>
    </r>
    <r>
      <rPr>
        <sz val="10"/>
        <rFont val="Arial"/>
        <family val="2"/>
      </rPr>
      <t xml:space="preserve"> / Prestación de servicios a personas que se encuentran en riesgo o en situación de exclusión social.</t>
    </r>
  </si>
  <si>
    <r>
      <t xml:space="preserve">EMAUS Gizarte Fundazioa
</t>
    </r>
    <r>
      <rPr>
        <sz val="10"/>
        <rFont val="Arial"/>
        <family val="2"/>
      </rPr>
      <t>Fundación Social EMAUS</t>
    </r>
  </si>
  <si>
    <r>
      <rPr>
        <b/>
        <sz val="10"/>
        <rFont val="Arial"/>
        <family val="2"/>
      </rPr>
      <t>Giza bazterketaren arriskuan edo egoeran dauden pertsonei zerbitzuak eskaintzea</t>
    </r>
    <r>
      <rPr>
        <sz val="10"/>
        <rFont val="Arial"/>
        <family val="2"/>
      </rPr>
      <t xml:space="preserve"> 
Prestación de servicios a personas que se encuentren en riesgo o en situación de exclusión social.</t>
    </r>
  </si>
  <si>
    <r>
      <t>URTEA</t>
    </r>
    <r>
      <rPr>
        <sz val="12"/>
        <rFont val="Arial"/>
        <family val="2"/>
      </rPr>
      <t xml:space="preserve">
AÑO</t>
    </r>
  </si>
  <si>
    <r>
      <t>HIRUHILEKOA</t>
    </r>
    <r>
      <rPr>
        <sz val="12"/>
        <rFont val="Arial"/>
        <family val="2"/>
      </rPr>
      <t xml:space="preserve">
TRIMESTRE</t>
    </r>
  </si>
  <si>
    <t>Antzuolako Udala</t>
  </si>
  <si>
    <t>Anoetako Udala</t>
  </si>
  <si>
    <t>Aretxabaletako Udala</t>
  </si>
  <si>
    <t>Aramako Udala</t>
  </si>
  <si>
    <t>Arrasate Residencia de Ancianos Iturbide</t>
  </si>
  <si>
    <t>Arrasate AUKEA</t>
  </si>
  <si>
    <t>Arrasateko Udala</t>
  </si>
  <si>
    <t>Asteasuko Udala</t>
  </si>
  <si>
    <t>Astigarrako Udala</t>
  </si>
  <si>
    <t>Ataungo Udala</t>
  </si>
  <si>
    <t>Azkoitiko Udala</t>
  </si>
  <si>
    <r>
      <t xml:space="preserve"> </t>
    </r>
    <r>
      <rPr>
        <sz val="10"/>
        <color indexed="8"/>
        <rFont val="Arial"/>
        <family val="2"/>
      </rPr>
      <t>Azpeitiko Euskara Patronatua</t>
    </r>
  </si>
  <si>
    <t>Azpeitiko Udala</t>
  </si>
  <si>
    <t>Baliarraingo Udala</t>
  </si>
  <si>
    <t>Beasaingo Udala</t>
  </si>
  <si>
    <t>Beizamako Udala</t>
  </si>
  <si>
    <t>Belauntzako Udala</t>
  </si>
  <si>
    <t>Berastegiko Udala</t>
  </si>
  <si>
    <t>Zumarragako Udala</t>
  </si>
  <si>
    <t>Zumaiako Udal Musika Patronatua</t>
  </si>
  <si>
    <t>Zumaiako Udala</t>
  </si>
  <si>
    <t>Zumaia San Juan Egoitza</t>
  </si>
  <si>
    <t>Zizurkilgo Udala</t>
  </si>
  <si>
    <t>Zestoako Udala</t>
  </si>
  <si>
    <t>Zestoako Kiroletako Udal Patronatua.</t>
  </si>
  <si>
    <t>Zeraingo Udala</t>
  </si>
  <si>
    <t>Zegamako Udala</t>
  </si>
  <si>
    <t>Zarauzko Udala</t>
  </si>
  <si>
    <t>Zaldibiako Udala</t>
  </si>
  <si>
    <t>Bergarako Udal Euskaltegia</t>
  </si>
  <si>
    <t>Bergarako Udala</t>
  </si>
  <si>
    <t>Berrobiko Udala</t>
  </si>
  <si>
    <t>* Azkoitiko Udala</t>
  </si>
  <si>
    <t>* Elduaingo Udala</t>
  </si>
  <si>
    <t>* Ibarrako Udala</t>
  </si>
  <si>
    <t>Gipuzkoako udalak</t>
  </si>
  <si>
    <t>Abaltzisketa</t>
  </si>
  <si>
    <t>Aduna</t>
  </si>
  <si>
    <t>Aia</t>
  </si>
  <si>
    <t>Aizarnazabal</t>
  </si>
  <si>
    <t xml:space="preserve">Albiztur </t>
  </si>
  <si>
    <t>Alkiza</t>
  </si>
  <si>
    <t>Altzaga</t>
  </si>
  <si>
    <t>Altzo</t>
  </si>
  <si>
    <t>Amezketa</t>
  </si>
  <si>
    <t>Andoain</t>
  </si>
  <si>
    <t>Anoeta</t>
  </si>
  <si>
    <t>Arama</t>
  </si>
  <si>
    <t>Aretxabaleta</t>
  </si>
  <si>
    <t>Astigarraga</t>
  </si>
  <si>
    <t>Ataun</t>
  </si>
  <si>
    <t>Baliarrain</t>
  </si>
  <si>
    <t>Beasain</t>
  </si>
  <si>
    <t>Beizama</t>
  </si>
  <si>
    <t>Belauntza</t>
  </si>
  <si>
    <t>Berastegi</t>
  </si>
  <si>
    <t>Berrobi</t>
  </si>
  <si>
    <t>Bidania-Goiaz</t>
  </si>
  <si>
    <t>Deba</t>
  </si>
  <si>
    <t>Donostia</t>
  </si>
  <si>
    <t>Eibar</t>
  </si>
  <si>
    <t>Elduain</t>
  </si>
  <si>
    <t>Elgeta</t>
  </si>
  <si>
    <t>Elgoibar</t>
  </si>
  <si>
    <t>Errenteria</t>
  </si>
  <si>
    <t>Errezil</t>
  </si>
  <si>
    <t>Ezkio-Itsaso</t>
  </si>
  <si>
    <t>Gabiria</t>
  </si>
  <si>
    <t>Gaintza</t>
  </si>
  <si>
    <t>Gaztelu</t>
  </si>
  <si>
    <t>Hernani</t>
  </si>
  <si>
    <t>Hernialde</t>
  </si>
  <si>
    <t>Hondarribia</t>
  </si>
  <si>
    <t>Ibarra</t>
  </si>
  <si>
    <t>Idiazabal</t>
  </si>
  <si>
    <t>Ikaztegieta</t>
  </si>
  <si>
    <t>Irun</t>
  </si>
  <si>
    <t>Itsasondo</t>
  </si>
  <si>
    <t>Larraul</t>
  </si>
  <si>
    <t>Lasarte-Oria</t>
  </si>
  <si>
    <t>Lazkao</t>
  </si>
  <si>
    <t>Leaburu-Txarama</t>
  </si>
  <si>
    <t>Legorreta</t>
  </si>
  <si>
    <t>Leintz-Gatzaga</t>
  </si>
  <si>
    <t>Lizartza</t>
  </si>
  <si>
    <t>Mendaro</t>
  </si>
  <si>
    <t>Mutiloa</t>
  </si>
  <si>
    <t>Mutriku</t>
  </si>
  <si>
    <t>* Orendaingo Udala</t>
  </si>
  <si>
    <t>* Ormaiztegiko Udala</t>
  </si>
  <si>
    <t>* Soraluzeko Udala</t>
  </si>
  <si>
    <t>* Segurako Udala</t>
  </si>
  <si>
    <t>* Urretxuko Udala</t>
  </si>
  <si>
    <t>* Zaldibiako Udala</t>
  </si>
  <si>
    <t>* Zegamako Udala</t>
  </si>
  <si>
    <t>Eskoriatza</t>
  </si>
  <si>
    <t>* Zumaiako Udala</t>
  </si>
  <si>
    <t>* Zumarragako Udala</t>
  </si>
  <si>
    <t>Getaria</t>
  </si>
  <si>
    <t>Donostia Kultura</t>
  </si>
  <si>
    <t>Irura</t>
  </si>
  <si>
    <t>Donostiako Etxegintza</t>
  </si>
  <si>
    <t>Legazpi</t>
  </si>
  <si>
    <t xml:space="preserve">Lezo </t>
  </si>
  <si>
    <t>Oiartzun</t>
  </si>
  <si>
    <t>Pasaia</t>
  </si>
  <si>
    <t>Hernaniko Osasun eta Gizarte Ongintzarako Udal Patronatua</t>
  </si>
  <si>
    <t>Soraluze</t>
  </si>
  <si>
    <t>Urretxu</t>
  </si>
  <si>
    <t>Zarautz</t>
  </si>
  <si>
    <t>Zumaia</t>
  </si>
  <si>
    <t>Leintz Udal Euskaltegia</t>
  </si>
  <si>
    <t>Pasaiako Udal Euskaltegia</t>
  </si>
  <si>
    <t>Tolosa Lantzen</t>
  </si>
  <si>
    <t>Tolosa Lotzen</t>
  </si>
  <si>
    <t>Tolosaldea Garatzen</t>
  </si>
  <si>
    <t>Tolosaldeko Mankomunitatea</t>
  </si>
  <si>
    <t>Zumaiako Kirol Patronatoa</t>
  </si>
  <si>
    <t>Zumarraga Lantzen</t>
  </si>
  <si>
    <t>-</t>
  </si>
  <si>
    <t>18 Erakunde</t>
  </si>
  <si>
    <t>DiputatuNagusia</t>
  </si>
  <si>
    <t>Kultura</t>
  </si>
  <si>
    <t>Kultura, Turismo, Gazteria eta Kirola
Cultura, Turismo, Juventud y Deportes</t>
  </si>
  <si>
    <t>Gobernantza</t>
  </si>
  <si>
    <t>Ekonomia</t>
  </si>
  <si>
    <t>Mugikortasuna</t>
  </si>
  <si>
    <t>Ogasuna</t>
  </si>
  <si>
    <t>BideAzpiegiturak</t>
  </si>
  <si>
    <t>GizartePolitika</t>
  </si>
  <si>
    <t>Ingurumena</t>
  </si>
  <si>
    <r>
      <t>Zbkia</t>
    </r>
    <r>
      <rPr>
        <sz val="9"/>
        <rFont val="Arial"/>
        <family val="2"/>
      </rPr>
      <t xml:space="preserve">
Nº</t>
    </r>
  </si>
  <si>
    <r>
      <t xml:space="preserve">Izen laburtua
</t>
    </r>
    <r>
      <rPr>
        <sz val="9"/>
        <rFont val="Arial"/>
        <family val="2"/>
      </rPr>
      <t>Nombre abreviado</t>
    </r>
  </si>
  <si>
    <r>
      <t xml:space="preserve">DEPARTAMENTU IZENA
</t>
    </r>
    <r>
      <rPr>
        <sz val="9"/>
        <rFont val="Arial"/>
        <family val="2"/>
      </rPr>
      <t>NOMBRE DEPARTAMENTO</t>
    </r>
  </si>
  <si>
    <r>
      <t xml:space="preserve">Diputatu Nagusiaren Alorra
</t>
    </r>
    <r>
      <rPr>
        <sz val="10"/>
        <rFont val="Arial"/>
        <family val="2"/>
      </rPr>
      <t>Área del Diputado General</t>
    </r>
  </si>
  <si>
    <r>
      <t xml:space="preserve">Gobernantza eta Gizartearekiko Komunikazioa
</t>
    </r>
    <r>
      <rPr>
        <sz val="10"/>
        <rFont val="Arial"/>
        <family val="2"/>
      </rPr>
      <t>Gobernanza y Comunicación con la sociedad</t>
    </r>
  </si>
  <si>
    <r>
      <t xml:space="preserve">Ekonomia Sustapena, Landa Ingurunea eta Lurralde Oreka
</t>
    </r>
    <r>
      <rPr>
        <sz val="10"/>
        <rFont val="Arial"/>
        <family val="2"/>
      </rPr>
      <t>Promoción Económica, Medio Rural y Equilibrio Territorial</t>
    </r>
  </si>
  <si>
    <r>
      <t xml:space="preserve">Mugikortasuna eta Lurralde Antolaketa
</t>
    </r>
    <r>
      <rPr>
        <sz val="10"/>
        <rFont val="Arial"/>
        <family val="2"/>
      </rPr>
      <t>Movilidad y Ordenación del Territorio</t>
    </r>
  </si>
  <si>
    <r>
      <t xml:space="preserve">Ogasuna eta Finantzak
</t>
    </r>
    <r>
      <rPr>
        <sz val="10"/>
        <rFont val="Arial"/>
        <family val="2"/>
      </rPr>
      <t>Hacienda y Finanzas</t>
    </r>
  </si>
  <si>
    <r>
      <t xml:space="preserve">Bide Azpiegiturak
</t>
    </r>
    <r>
      <rPr>
        <sz val="10"/>
        <rFont val="Arial"/>
        <family val="2"/>
      </rPr>
      <t>Infraestructuras Viarias</t>
    </r>
  </si>
  <si>
    <r>
      <t xml:space="preserve">Gizarte Politika
</t>
    </r>
    <r>
      <rPr>
        <sz val="10"/>
        <rFont val="Arial"/>
        <family val="2"/>
      </rPr>
      <t>Políticas Sociales</t>
    </r>
  </si>
  <si>
    <r>
      <t xml:space="preserve">Ingurumena eta Obra Hidraulikoak
</t>
    </r>
    <r>
      <rPr>
        <sz val="10"/>
        <rFont val="Arial"/>
        <family val="2"/>
      </rPr>
      <t>Medio Ambiente y Obras Hidráulicas</t>
    </r>
  </si>
  <si>
    <r>
      <t>Hitzarmenei buruzko informazioa departamentuka banatu da. Lan orri bakoitzaren izenean ikus daiteke dagokion departamentuaren izena.</t>
    </r>
    <r>
      <rPr>
        <sz val="10"/>
        <rFont val="Arial"/>
        <family val="0"/>
      </rPr>
      <t xml:space="preserve">
La información correspondiente a convenios se ha dividido por departamentos. En el nombre de cada hoja se puede ver el departamento al que corresponde la información.</t>
    </r>
  </si>
  <si>
    <t>09</t>
  </si>
  <si>
    <r>
      <t>Sinatzaileak</t>
    </r>
    <r>
      <rPr>
        <sz val="9"/>
        <rFont val="Arial"/>
        <family val="2"/>
      </rPr>
      <t xml:space="preserve">
Partes firmantes</t>
    </r>
  </si>
  <si>
    <r>
      <t>Xedea</t>
    </r>
    <r>
      <rPr>
        <sz val="9"/>
        <rFont val="Arial"/>
        <family val="2"/>
      </rPr>
      <t xml:space="preserve">
Objeto</t>
    </r>
  </si>
  <si>
    <r>
      <t>Iraupena</t>
    </r>
    <r>
      <rPr>
        <sz val="9"/>
        <rFont val="Arial"/>
        <family val="2"/>
      </rPr>
      <t xml:space="preserve">
Duración</t>
    </r>
  </si>
  <si>
    <r>
      <t>Egindako aldaketak</t>
    </r>
    <r>
      <rPr>
        <sz val="9"/>
        <rFont val="Arial"/>
        <family val="2"/>
      </rPr>
      <t xml:space="preserve">
Modificaciones realizadas</t>
    </r>
  </si>
  <si>
    <r>
      <t>Hitzartutako prestazioak</t>
    </r>
    <r>
      <rPr>
        <sz val="9"/>
        <rFont val="Arial"/>
        <family val="2"/>
      </rPr>
      <t xml:space="preserve">
Prestaciones convenidas</t>
    </r>
  </si>
  <si>
    <r>
      <t>Prestazioak bete behar dituzten pertsonak</t>
    </r>
    <r>
      <rPr>
        <sz val="9"/>
        <rFont val="Arial"/>
        <family val="2"/>
      </rPr>
      <t xml:space="preserve">
Sujetos obligados a la realización de la prestación</t>
    </r>
  </si>
  <si>
    <r>
      <t>Hitzartutako betebehar ekonomikoa</t>
    </r>
    <r>
      <rPr>
        <sz val="9"/>
        <rFont val="Arial"/>
        <family val="2"/>
      </rPr>
      <t xml:space="preserve">
Obligaciones económicas convenidas</t>
    </r>
  </si>
  <si>
    <r>
      <t xml:space="preserve">INDARREAN DAUDEN HITZARMENAK  </t>
    </r>
    <r>
      <rPr>
        <sz val="10"/>
        <rFont val="Arial"/>
        <family val="2"/>
      </rPr>
      <t>/  CONVENIOS VIGENTES</t>
    </r>
  </si>
  <si>
    <r>
      <t xml:space="preserve">GOBERNANTZA ETA GIZARTEAREKIKO KOMUNIKAZIOA
</t>
    </r>
    <r>
      <rPr>
        <sz val="12"/>
        <rFont val="Arial"/>
        <family val="2"/>
      </rPr>
      <t>GOBERNANZA Y COMUNICACIÓN CON LA SOCIEDAD</t>
    </r>
  </si>
  <si>
    <r>
      <t xml:space="preserve">EKONOMIA SUSTAPENA, LANDA INGURUNEA ETA LURRALDE OREKA
</t>
    </r>
    <r>
      <rPr>
        <sz val="12"/>
        <rFont val="Arial"/>
        <family val="2"/>
      </rPr>
      <t>PROMOCIÓN ECONÓMICA, MEDIO RURAL Y EQUILIBRIO TERRITORIAL</t>
    </r>
  </si>
  <si>
    <r>
      <t xml:space="preserve">BIDE AZPIEGITUAK
</t>
    </r>
    <r>
      <rPr>
        <sz val="12"/>
        <rFont val="Arial"/>
        <family val="2"/>
      </rPr>
      <t>INFRAESTRUCTURAS VIARIAS</t>
    </r>
  </si>
  <si>
    <r>
      <t xml:space="preserve">MUGIKORTASUNA ETA LURRALDE ANTOLAKETA
</t>
    </r>
    <r>
      <rPr>
        <sz val="12"/>
        <rFont val="Arial"/>
        <family val="2"/>
      </rPr>
      <t>MOVILIDAD Y ORDENACIÓN DEL TERRITORIO</t>
    </r>
  </si>
  <si>
    <r>
      <t>HIRUHILEKOA</t>
    </r>
    <r>
      <rPr>
        <sz val="12"/>
        <rFont val="Arial"/>
        <family val="2"/>
      </rPr>
      <t xml:space="preserve">
TRIMESTRE </t>
    </r>
  </si>
  <si>
    <t>INGURUMENA ETA OBRA HIDRAULIKOAK
MEDIO AMBIENTE Y OBRAS HIDRÁULICAS</t>
  </si>
  <si>
    <r>
      <rPr>
        <b/>
        <sz val="11"/>
        <rFont val="Arial"/>
        <family val="2"/>
      </rPr>
      <t xml:space="preserve">HITZARMENAK + KONTRATU PROGRAMAK </t>
    </r>
    <r>
      <rPr>
        <b/>
        <sz val="10"/>
        <rFont val="Arial"/>
        <family val="2"/>
      </rPr>
      <t>:ADINEKO PERTSONEN EGONALDIAK (Egoitzak edo eta Eguneko Zentroak) eta PROGRAMAK</t>
    </r>
    <r>
      <rPr>
        <sz val="10"/>
        <rFont val="Arial"/>
        <family val="2"/>
      </rPr>
      <t>/</t>
    </r>
    <r>
      <rPr>
        <b/>
        <sz val="10"/>
        <rFont val="Arial"/>
        <family val="2"/>
      </rPr>
      <t xml:space="preserve"> </t>
    </r>
    <r>
      <rPr>
        <sz val="10"/>
        <rFont val="Arial"/>
        <family val="2"/>
      </rPr>
      <t>CONVENIO</t>
    </r>
    <r>
      <rPr>
        <b/>
        <sz val="10"/>
        <rFont val="Arial"/>
        <family val="2"/>
      </rPr>
      <t xml:space="preserve">S </t>
    </r>
    <r>
      <rPr>
        <sz val="10"/>
        <rFont val="Arial"/>
        <family val="2"/>
      </rPr>
      <t>Y CONTRATOS PROGRAMAS</t>
    </r>
    <r>
      <rPr>
        <b/>
        <sz val="10"/>
        <rFont val="Arial"/>
        <family val="2"/>
      </rPr>
      <t xml:space="preserve">: </t>
    </r>
    <r>
      <rPr>
        <sz val="10"/>
        <rFont val="Arial"/>
        <family val="2"/>
      </rPr>
      <t>ESTANCIAS  DE PERSONAS MAYORES (Residencias y/o Centros de día) Y PROGRAMAS.</t>
    </r>
  </si>
  <si>
    <r>
      <t>Kalkulo onarria: urteko gastua</t>
    </r>
    <r>
      <rPr>
        <sz val="9"/>
        <rFont val="Arial"/>
        <family val="2"/>
      </rPr>
      <t xml:space="preserve">
Base cálculo: gasto anual</t>
    </r>
  </si>
  <si>
    <r>
      <t xml:space="preserve">Entitatea
</t>
    </r>
    <r>
      <rPr>
        <sz val="10"/>
        <rFont val="Arial"/>
        <family val="2"/>
      </rPr>
      <t>Entitad</t>
    </r>
  </si>
  <si>
    <r>
      <t xml:space="preserve">Egoitza
</t>
    </r>
    <r>
      <rPr>
        <sz val="10"/>
        <rFont val="Arial"/>
        <family val="2"/>
      </rPr>
      <t>Centro</t>
    </r>
  </si>
  <si>
    <r>
      <t xml:space="preserve">Herria
</t>
    </r>
    <r>
      <rPr>
        <sz val="10"/>
        <rFont val="Arial"/>
        <family val="2"/>
      </rPr>
      <t>Localidad</t>
    </r>
  </si>
  <si>
    <r>
      <t xml:space="preserve">Gauzatze data
</t>
    </r>
    <r>
      <rPr>
        <sz val="10"/>
        <rFont val="Arial"/>
        <family val="2"/>
      </rPr>
      <t>Fecha de formalización</t>
    </r>
  </si>
  <si>
    <r>
      <t xml:space="preserve">Iraunaldia
</t>
    </r>
    <r>
      <rPr>
        <sz val="10"/>
        <rFont val="Arial"/>
        <family val="2"/>
      </rPr>
      <t>Vigencia</t>
    </r>
  </si>
  <si>
    <r>
      <t xml:space="preserve">Urteko gastua (eguneraketak barne)
</t>
    </r>
    <r>
      <rPr>
        <sz val="9"/>
        <rFont val="Arial"/>
        <family val="2"/>
      </rPr>
      <t>Gasto anual (actualizaciones incluídas)</t>
    </r>
  </si>
  <si>
    <r>
      <t xml:space="preserve">Egonaldien tarifa eguneko
</t>
    </r>
    <r>
      <rPr>
        <sz val="9"/>
        <rFont val="Arial"/>
        <family val="2"/>
      </rPr>
      <t>Tarifa estancias por día</t>
    </r>
  </si>
  <si>
    <r>
      <t xml:space="preserve">Programen zenbatekoa
</t>
    </r>
    <r>
      <rPr>
        <sz val="9"/>
        <rFont val="Arial"/>
        <family val="2"/>
      </rPr>
      <t>Importe  programas</t>
    </r>
  </si>
  <si>
    <r>
      <t xml:space="preserve">Tarifak + programak
</t>
    </r>
    <r>
      <rPr>
        <sz val="9"/>
        <rFont val="Arial"/>
        <family val="2"/>
      </rPr>
      <t xml:space="preserve">Tarifas + programas </t>
    </r>
  </si>
  <si>
    <t>X</t>
  </si>
  <si>
    <r>
      <t xml:space="preserve">Antzuolako Udala 
</t>
    </r>
    <r>
      <rPr>
        <sz val="10"/>
        <rFont val="Arial"/>
        <family val="2"/>
      </rPr>
      <t>Ayuntamiento de Antzuola</t>
    </r>
  </si>
  <si>
    <r>
      <rPr>
        <b/>
        <sz val="10"/>
        <rFont val="Arial"/>
        <family val="2"/>
      </rPr>
      <t>Antzuolako Eguneko Zentroa</t>
    </r>
    <r>
      <rPr>
        <sz val="10"/>
        <rFont val="Arial"/>
        <family val="2"/>
      </rPr>
      <t xml:space="preserve"> /Centro de día</t>
    </r>
  </si>
  <si>
    <r>
      <rPr>
        <b/>
        <sz val="10"/>
        <rFont val="Arial"/>
        <family val="2"/>
      </rPr>
      <t xml:space="preserve">Errenteriako Eguneko Zentroa </t>
    </r>
    <r>
      <rPr>
        <sz val="10"/>
        <rFont val="Arial"/>
        <family val="2"/>
      </rPr>
      <t>/ Centro de día de Rentería</t>
    </r>
  </si>
  <si>
    <t>Fundación Benéfico Particular Residencia San Gabriel</t>
  </si>
  <si>
    <r>
      <rPr>
        <b/>
        <sz val="10"/>
        <rFont val="Arial"/>
        <family val="2"/>
      </rPr>
      <t>San Gabriel Eguneko Zentroa</t>
    </r>
    <r>
      <rPr>
        <sz val="10"/>
        <rFont val="Arial"/>
        <family val="2"/>
      </rPr>
      <t xml:space="preserve"> / Residencia</t>
    </r>
  </si>
  <si>
    <t>Fundación Asilo Nuestra Señora de la Merced</t>
  </si>
  <si>
    <r>
      <rPr>
        <b/>
        <sz val="10"/>
        <rFont val="Arial"/>
        <family val="2"/>
      </rPr>
      <t>Ntra. Sra. De la Merced Egoitza</t>
    </r>
    <r>
      <rPr>
        <sz val="10"/>
        <rFont val="Arial"/>
        <family val="2"/>
      </rPr>
      <t xml:space="preserve"> / Residencia</t>
    </r>
  </si>
  <si>
    <t>Soraluce</t>
  </si>
  <si>
    <t>Gerontológico de Rentería, S.L.</t>
  </si>
  <si>
    <r>
      <rPr>
        <b/>
        <sz val="10"/>
        <rFont val="Arial"/>
        <family val="2"/>
      </rPr>
      <t>Amara  Eguneko Zentroa</t>
    </r>
    <r>
      <rPr>
        <sz val="10"/>
        <rFont val="Arial"/>
        <family val="2"/>
      </rPr>
      <t xml:space="preserve"> /Centro de día </t>
    </r>
  </si>
  <si>
    <r>
      <rPr>
        <b/>
        <sz val="10"/>
        <rFont val="Arial"/>
        <family val="2"/>
      </rPr>
      <t>Errenteriako Egoitza</t>
    </r>
    <r>
      <rPr>
        <sz val="10"/>
        <rFont val="Arial"/>
        <family val="2"/>
      </rPr>
      <t xml:space="preserve"> / Residencia</t>
    </r>
  </si>
  <si>
    <t>Gerozerlan,. S.L.</t>
  </si>
  <si>
    <r>
      <rPr>
        <b/>
        <sz val="10"/>
        <rFont val="Arial"/>
        <family val="2"/>
      </rPr>
      <t>Lamourous Egoitza</t>
    </r>
    <r>
      <rPr>
        <sz val="10"/>
        <rFont val="Arial"/>
        <family val="2"/>
      </rPr>
      <t xml:space="preserve"> / Residencia</t>
    </r>
  </si>
  <si>
    <r>
      <rPr>
        <b/>
        <sz val="10"/>
        <rFont val="Arial"/>
        <family val="2"/>
      </rPr>
      <t>Santa Cruz  Egoitza</t>
    </r>
    <r>
      <rPr>
        <sz val="10"/>
        <rFont val="Arial"/>
        <family val="2"/>
      </rPr>
      <t xml:space="preserve"> / Residencia </t>
    </r>
  </si>
  <si>
    <t>Legazpia</t>
  </si>
  <si>
    <r>
      <rPr>
        <b/>
        <sz val="10"/>
        <rFont val="Arial"/>
        <family val="2"/>
      </rPr>
      <t>La Paz Eguneko Zentroa</t>
    </r>
    <r>
      <rPr>
        <sz val="10"/>
        <rFont val="Arial"/>
        <family val="2"/>
      </rPr>
      <t xml:space="preserve"> / Centro de día </t>
    </r>
  </si>
  <si>
    <r>
      <rPr>
        <b/>
        <sz val="10"/>
        <rFont val="Arial"/>
        <family val="2"/>
      </rPr>
      <t>La Paz Egoitza</t>
    </r>
    <r>
      <rPr>
        <sz val="10"/>
        <rFont val="Arial"/>
        <family val="2"/>
      </rPr>
      <t xml:space="preserve"> / Residencia Ntra. Sra. De la Paz</t>
    </r>
  </si>
  <si>
    <r>
      <rPr>
        <b/>
        <sz val="10"/>
        <rFont val="Arial"/>
        <family val="2"/>
      </rPr>
      <t>Victoria Enea</t>
    </r>
    <r>
      <rPr>
        <sz val="10"/>
        <rFont val="Arial"/>
        <family val="2"/>
      </rPr>
      <t>/Victoria Enea</t>
    </r>
  </si>
  <si>
    <t>GSR Debagoiena</t>
  </si>
  <si>
    <r>
      <rPr>
        <b/>
        <sz val="10"/>
        <rFont val="Arial"/>
        <family val="2"/>
      </rPr>
      <t>GSR  Inmaculada Egoitza</t>
    </r>
    <r>
      <rPr>
        <sz val="10"/>
        <rFont val="Arial"/>
        <family val="2"/>
      </rPr>
      <t xml:space="preserve"> / Residencia</t>
    </r>
  </si>
  <si>
    <t>Gibeleta, S.A.</t>
  </si>
  <si>
    <r>
      <t>Gibeleta</t>
    </r>
    <r>
      <rPr>
        <sz val="10"/>
        <rFont val="Arial"/>
        <family val="2"/>
      </rPr>
      <t xml:space="preserve"> Eguneko Zentroa / Centro de día</t>
    </r>
  </si>
  <si>
    <r>
      <t xml:space="preserve">GURUTZE GORRIAren Gipuzkoako Bulego Probintziala </t>
    </r>
    <r>
      <rPr>
        <sz val="10"/>
        <rFont val="Arial"/>
        <family val="2"/>
      </rPr>
      <t>Oficina Provincial de Gipuzkoa de CRUZ ROJA.</t>
    </r>
  </si>
  <si>
    <r>
      <rPr>
        <b/>
        <sz val="10"/>
        <rFont val="Arial"/>
        <family val="2"/>
      </rPr>
      <t>Adinekoei garraio zerbitzua Sendian programaren barne</t>
    </r>
    <r>
      <rPr>
        <sz val="10"/>
        <rFont val="Arial"/>
        <family val="2"/>
      </rPr>
      <t xml:space="preserve"> / Prestación de servicio de transporte a personas mayores dependientes dentro del programa Sendian.</t>
    </r>
  </si>
  <si>
    <r>
      <t xml:space="preserve">Hernaniko Osasun eta Gizarte Ongizate Udal Patronatoa
</t>
    </r>
    <r>
      <rPr>
        <sz val="10"/>
        <rFont val="Arial"/>
        <family val="2"/>
      </rPr>
      <t>Patronato Municipal de Salud y Bienestar Social de Hernani</t>
    </r>
  </si>
  <si>
    <r>
      <rPr>
        <b/>
        <sz val="10"/>
        <rFont val="Arial"/>
        <family val="2"/>
      </rPr>
      <t>Sta. Maria Magdalena  Egoitza</t>
    </r>
    <r>
      <rPr>
        <sz val="10"/>
        <rFont val="Arial"/>
        <family val="2"/>
      </rPr>
      <t xml:space="preserve"> / Residencia </t>
    </r>
  </si>
  <si>
    <r>
      <t xml:space="preserve">Hurkoa Zainduz Fundazioa 
</t>
    </r>
    <r>
      <rPr>
        <sz val="10"/>
        <rFont val="Arial"/>
        <family val="2"/>
      </rPr>
      <t>Fundación Hurkoa Zainduz</t>
    </r>
  </si>
  <si>
    <r>
      <rPr>
        <b/>
        <sz val="10"/>
        <rFont val="Arial"/>
        <family val="2"/>
      </rPr>
      <t>Nuestra Sra. De las Mercedes Eguneko Zentroa</t>
    </r>
    <r>
      <rPr>
        <sz val="10"/>
        <rFont val="Arial"/>
        <family val="2"/>
      </rPr>
      <t xml:space="preserve"> / Centro de día</t>
    </r>
  </si>
  <si>
    <r>
      <t xml:space="preserve">Iturbide Egoitza toki erakundea
</t>
    </r>
    <r>
      <rPr>
        <sz val="10"/>
        <rFont val="Arial"/>
        <family val="2"/>
      </rPr>
      <t>Organismo local Iturbide Egoitza</t>
    </r>
  </si>
  <si>
    <r>
      <rPr>
        <b/>
        <sz val="10"/>
        <rFont val="Arial"/>
        <family val="2"/>
      </rPr>
      <t>Iturbide  Egoitza</t>
    </r>
    <r>
      <rPr>
        <sz val="10"/>
        <rFont val="Arial"/>
        <family val="2"/>
      </rPr>
      <t xml:space="preserve"> / Residencia </t>
    </r>
  </si>
  <si>
    <r>
      <t xml:space="preserve">Idiazabalgo Udala 
</t>
    </r>
    <r>
      <rPr>
        <sz val="10"/>
        <rFont val="Arial"/>
        <family val="2"/>
      </rPr>
      <t>Ayuntamiento de Idiazabal</t>
    </r>
  </si>
  <si>
    <r>
      <rPr>
        <b/>
        <sz val="10"/>
        <rFont val="Arial"/>
        <family val="2"/>
      </rPr>
      <t>Pilarrenea Eguneko Zentroa</t>
    </r>
    <r>
      <rPr>
        <sz val="10"/>
        <rFont val="Arial"/>
        <family val="2"/>
      </rPr>
      <t xml:space="preserve"> /  Centro de día</t>
    </r>
  </si>
  <si>
    <r>
      <t xml:space="preserve">Irungo Udala 
</t>
    </r>
    <r>
      <rPr>
        <sz val="10"/>
        <rFont val="Arial"/>
        <family val="2"/>
      </rPr>
      <t>Ayuntamiento de Irun</t>
    </r>
  </si>
  <si>
    <r>
      <rPr>
        <b/>
        <sz val="10"/>
        <rFont val="Arial"/>
        <family val="2"/>
      </rPr>
      <t xml:space="preserve"> Ama Xantalen  Egoitza</t>
    </r>
    <r>
      <rPr>
        <sz val="10"/>
        <rFont val="Arial"/>
        <family val="2"/>
      </rPr>
      <t xml:space="preserve"> /Residencia</t>
    </r>
  </si>
  <si>
    <r>
      <rPr>
        <b/>
        <sz val="10"/>
        <rFont val="Arial"/>
        <family val="2"/>
      </rPr>
      <t>Santa Ana Egoitza</t>
    </r>
    <r>
      <rPr>
        <sz val="10"/>
        <rFont val="Arial"/>
        <family val="2"/>
      </rPr>
      <t xml:space="preserve"> /  Residencia</t>
    </r>
  </si>
  <si>
    <r>
      <t xml:space="preserve">Legazpiko Udala 
</t>
    </r>
    <r>
      <rPr>
        <sz val="10"/>
        <rFont val="Arial"/>
        <family val="2"/>
      </rPr>
      <t>Legazpiko Udala</t>
    </r>
  </si>
  <si>
    <r>
      <rPr>
        <b/>
        <sz val="10"/>
        <rFont val="Arial"/>
        <family val="2"/>
      </rPr>
      <t>Udal eguneko Zentroa</t>
    </r>
    <r>
      <rPr>
        <sz val="10"/>
        <rFont val="Arial"/>
        <family val="2"/>
      </rPr>
      <t xml:space="preserve"> / Centro de día municipal </t>
    </r>
  </si>
  <si>
    <r>
      <t xml:space="preserve">Matia Fundazioa 
</t>
    </r>
    <r>
      <rPr>
        <sz val="10"/>
        <rFont val="Arial"/>
        <family val="2"/>
      </rPr>
      <t>Fundación Matia</t>
    </r>
  </si>
  <si>
    <r>
      <rPr>
        <b/>
        <sz val="10"/>
        <rFont val="Arial"/>
        <family val="2"/>
      </rPr>
      <t>Julian Rezola  Zentroa</t>
    </r>
    <r>
      <rPr>
        <sz val="10"/>
        <rFont val="Arial"/>
        <family val="2"/>
      </rPr>
      <t xml:space="preserve"> /Centro</t>
    </r>
  </si>
  <si>
    <r>
      <rPr>
        <b/>
        <sz val="10"/>
        <rFont val="Arial"/>
        <family val="2"/>
      </rPr>
      <t>Ricardo Bermingham  Zentroa</t>
    </r>
    <r>
      <rPr>
        <sz val="10"/>
        <rFont val="Arial"/>
        <family val="2"/>
      </rPr>
      <t xml:space="preserve"> / Centro</t>
    </r>
  </si>
  <si>
    <r>
      <rPr>
        <b/>
        <sz val="10"/>
        <rFont val="Arial"/>
        <family val="2"/>
      </rPr>
      <t>Fraisoro  Zentroa</t>
    </r>
    <r>
      <rPr>
        <sz val="10"/>
        <rFont val="Arial"/>
        <family val="2"/>
      </rPr>
      <t xml:space="preserve"> / Centro</t>
    </r>
  </si>
  <si>
    <r>
      <t xml:space="preserve">Mendaroko Udala 
</t>
    </r>
    <r>
      <rPr>
        <sz val="10"/>
        <rFont val="Arial"/>
        <family val="2"/>
      </rPr>
      <t>Ayuntamiento de Mendaro</t>
    </r>
  </si>
  <si>
    <r>
      <rPr>
        <b/>
        <sz val="10"/>
        <rFont val="Arial"/>
        <family val="2"/>
      </rPr>
      <t>Mendaroko Eguneko Zentroan adineko menpekoentzat egonaldiak</t>
    </r>
    <r>
      <rPr>
        <sz val="10"/>
        <rFont val="Arial"/>
        <family val="2"/>
      </rPr>
      <t xml:space="preserve"> 
Estancias en centro de día para personas mayores dependientes.</t>
    </r>
  </si>
  <si>
    <r>
      <t xml:space="preserve">Mesedeetako Andre Mariaren Egoitza Batzorde Patronala
</t>
    </r>
    <r>
      <rPr>
        <sz val="10"/>
        <rFont val="Arial"/>
        <family val="2"/>
      </rPr>
      <t>Junta Patronal Residencia Nuestra Señora de las Mercedes</t>
    </r>
  </si>
  <si>
    <r>
      <t>Ntra. Sra. Mercedes-Jose Arana egoitza</t>
    </r>
    <r>
      <rPr>
        <sz val="10"/>
        <rFont val="Arial"/>
        <family val="2"/>
      </rPr>
      <t xml:space="preserve"> /Residencia</t>
    </r>
  </si>
  <si>
    <r>
      <t xml:space="preserve">Mikel Deuna Egoitza Fundazioa
</t>
    </r>
    <r>
      <rPr>
        <sz val="10"/>
        <rFont val="Arial"/>
        <family val="2"/>
      </rPr>
      <t>Fundación Mikel Deuna Egoitza</t>
    </r>
  </si>
  <si>
    <r>
      <rPr>
        <b/>
        <sz val="10"/>
        <rFont val="Arial"/>
        <family val="2"/>
      </rPr>
      <t>San Miguel Egoitza</t>
    </r>
    <r>
      <rPr>
        <sz val="10"/>
        <rFont val="Arial"/>
        <family val="2"/>
      </rPr>
      <t xml:space="preserve"> / Residencia </t>
    </r>
  </si>
  <si>
    <t>Nere Ametsa, S.L.</t>
  </si>
  <si>
    <r>
      <t>Villa Herminia Egoitza</t>
    </r>
    <r>
      <rPr>
        <sz val="10"/>
        <rFont val="Arial"/>
        <family val="2"/>
      </rPr>
      <t xml:space="preserve"> /Residencia</t>
    </r>
  </si>
  <si>
    <r>
      <t>Oñatiko Udala</t>
    </r>
    <r>
      <rPr>
        <sz val="10"/>
        <rFont val="Arial"/>
        <family val="2"/>
      </rPr>
      <t xml:space="preserve"> 
Ayuntamiento de Oñati</t>
    </r>
  </si>
  <si>
    <r>
      <rPr>
        <b/>
        <sz val="10"/>
        <rFont val="Arial"/>
        <family val="2"/>
      </rPr>
      <t>Eguneko Zentroa</t>
    </r>
    <r>
      <rPr>
        <sz val="10"/>
        <rFont val="Arial"/>
        <family val="2"/>
      </rPr>
      <t xml:space="preserve"> /Centro de día municipal </t>
    </r>
  </si>
  <si>
    <r>
      <t xml:space="preserve">Ordiziako Udala 
</t>
    </r>
    <r>
      <rPr>
        <sz val="10"/>
        <rFont val="Arial"/>
        <family val="2"/>
      </rPr>
      <t>Ayuntamiento de Ordizia</t>
    </r>
  </si>
  <si>
    <r>
      <rPr>
        <b/>
        <sz val="10"/>
        <rFont val="Arial"/>
        <family val="2"/>
      </rPr>
      <t>Ordiziako Eguneko Zentroa</t>
    </r>
    <r>
      <rPr>
        <sz val="10"/>
        <rFont val="Arial"/>
        <family val="2"/>
      </rPr>
      <t xml:space="preserve"> / Centro de día de Ordizia</t>
    </r>
  </si>
  <si>
    <r>
      <t xml:space="preserve">Pasaiako Udala
</t>
    </r>
    <r>
      <rPr>
        <sz val="10"/>
        <rFont val="Arial"/>
        <family val="2"/>
      </rPr>
      <t>Ayuntamiento de Pasaia</t>
    </r>
  </si>
  <si>
    <r>
      <rPr>
        <b/>
        <sz val="10"/>
        <rFont val="Arial"/>
        <family val="2"/>
      </rPr>
      <t>Pasaia  Egoitza</t>
    </r>
    <r>
      <rPr>
        <sz val="10"/>
        <rFont val="Arial"/>
        <family val="2"/>
      </rPr>
      <t xml:space="preserve"> / Residencia</t>
    </r>
  </si>
  <si>
    <t>Quavitae Bizi Kalitate, S.L.U.</t>
  </si>
  <si>
    <r>
      <rPr>
        <b/>
        <sz val="10"/>
        <rFont val="Arial"/>
        <family val="2"/>
      </rPr>
      <t>Villa Sacramento Egoitza</t>
    </r>
    <r>
      <rPr>
        <sz val="10"/>
        <rFont val="Arial"/>
        <family val="2"/>
      </rPr>
      <t xml:space="preserve"> / Residencia</t>
    </r>
  </si>
  <si>
    <r>
      <rPr>
        <b/>
        <sz val="10"/>
        <rFont val="Arial"/>
        <family val="2"/>
      </rPr>
      <t>Berra Egoitza</t>
    </r>
    <r>
      <rPr>
        <sz val="10"/>
        <rFont val="Arial"/>
        <family val="2"/>
      </rPr>
      <t xml:space="preserve"> / Residencia </t>
    </r>
  </si>
  <si>
    <t>Residencia Asistida Cruz Roja Española</t>
  </si>
  <si>
    <r>
      <rPr>
        <b/>
        <sz val="10"/>
        <rFont val="Arial"/>
        <family val="2"/>
      </rPr>
      <t>Cruz Roja  Egoitza</t>
    </r>
    <r>
      <rPr>
        <sz val="10"/>
        <rFont val="Arial"/>
        <family val="2"/>
      </rPr>
      <t xml:space="preserve"> / Residencia asistida</t>
    </r>
  </si>
  <si>
    <t>Residencia Gisasola, S.L.</t>
  </si>
  <si>
    <r>
      <t>Gi</t>
    </r>
    <r>
      <rPr>
        <b/>
        <sz val="10"/>
        <rFont val="Arial"/>
        <family val="2"/>
      </rPr>
      <t xml:space="preserve">sasola  Egoitza </t>
    </r>
    <r>
      <rPr>
        <sz val="10"/>
        <rFont val="Arial"/>
        <family val="2"/>
      </rPr>
      <t xml:space="preserve">/ Residencia </t>
    </r>
  </si>
  <si>
    <t>Residencia San Cosme y San Damian, S.L.</t>
  </si>
  <si>
    <r>
      <rPr>
        <b/>
        <sz val="10"/>
        <rFont val="Arial"/>
        <family val="2"/>
      </rPr>
      <t>Uzturre Asistentzia Gunea</t>
    </r>
    <r>
      <rPr>
        <sz val="10"/>
        <rFont val="Arial"/>
        <family val="2"/>
      </rPr>
      <t xml:space="preserve"> / Complejo Asistencial</t>
    </r>
  </si>
  <si>
    <r>
      <t xml:space="preserve">Saiaz Gizarte Zerbitzu Mankomunitatea 
</t>
    </r>
    <r>
      <rPr>
        <sz val="10"/>
        <rFont val="Arial"/>
        <family val="2"/>
      </rPr>
      <t>Mancomunidad de Servicios Sociales Saiaz</t>
    </r>
  </si>
  <si>
    <r>
      <rPr>
        <b/>
        <sz val="10"/>
        <rFont val="Arial"/>
        <family val="2"/>
      </rPr>
      <t>Errezilko eta Bidania Goiatzeko landa zentro balioanitzak</t>
    </r>
    <r>
      <rPr>
        <sz val="10"/>
        <rFont val="Arial"/>
        <family val="2"/>
      </rPr>
      <t xml:space="preserve"> / Centros rurales polivalentes de Errezil y Bidania Goiatz</t>
    </r>
  </si>
  <si>
    <t>Errezil
Bidania Goiatz</t>
  </si>
  <si>
    <r>
      <t>San Andrés Fundazio Publikoa</t>
    </r>
    <r>
      <rPr>
        <sz val="10"/>
        <rFont val="Arial"/>
        <family val="2"/>
      </rPr>
      <t xml:space="preserve"> / Fundación</t>
    </r>
  </si>
  <si>
    <r>
      <rPr>
        <b/>
        <sz val="10"/>
        <rFont val="Arial"/>
        <family val="2"/>
      </rPr>
      <t>San Andrés  Egoitza</t>
    </r>
    <r>
      <rPr>
        <sz val="10"/>
        <rFont val="Arial"/>
        <family val="2"/>
      </rPr>
      <t xml:space="preserve"> / Residencia </t>
    </r>
  </si>
  <si>
    <r>
      <t xml:space="preserve">San Jose Egoitza Erakunde Autonomiaduna
</t>
    </r>
    <r>
      <rPr>
        <sz val="10"/>
        <rFont val="Arial"/>
        <family val="2"/>
      </rPr>
      <t>Organismo Autónomo Residencia San Jose de Ordizia</t>
    </r>
  </si>
  <si>
    <r>
      <rPr>
        <b/>
        <sz val="10"/>
        <rFont val="Arial"/>
        <family val="2"/>
      </rPr>
      <t>San Jose  Egoitza</t>
    </r>
    <r>
      <rPr>
        <sz val="10"/>
        <rFont val="Arial"/>
        <family val="2"/>
      </rPr>
      <t xml:space="preserve"> / Residencia </t>
    </r>
  </si>
  <si>
    <t>Sanitas Residencial Pais Vasco, S.A.</t>
  </si>
  <si>
    <r>
      <rPr>
        <b/>
        <sz val="10"/>
        <rFont val="Arial"/>
        <family val="2"/>
      </rPr>
      <t>Miramón Egoitza</t>
    </r>
    <r>
      <rPr>
        <sz val="10"/>
        <rFont val="Arial"/>
        <family val="2"/>
      </rPr>
      <t xml:space="preserve"> /  Residencial </t>
    </r>
  </si>
  <si>
    <r>
      <t xml:space="preserve">San Martin Egoitza Fundazio Publikoa
</t>
    </r>
    <r>
      <rPr>
        <sz val="10"/>
        <rFont val="Arial"/>
        <family val="2"/>
      </rPr>
      <t>Fundación Pública San Martin Egoitza</t>
    </r>
    <r>
      <rPr>
        <b/>
        <sz val="10"/>
        <rFont val="Arial"/>
        <family val="2"/>
      </rPr>
      <t xml:space="preserve"> </t>
    </r>
  </si>
  <si>
    <r>
      <rPr>
        <b/>
        <sz val="10"/>
        <rFont val="Arial"/>
        <family val="2"/>
      </rPr>
      <t>San Martin Egoitza</t>
    </r>
    <r>
      <rPr>
        <sz val="10"/>
        <rFont val="Arial"/>
        <family val="2"/>
      </rPr>
      <t xml:space="preserve"> / Residencia</t>
    </r>
  </si>
  <si>
    <t>Santa Casa de Misericordia de Zestoa</t>
  </si>
  <si>
    <r>
      <rPr>
        <b/>
        <sz val="10"/>
        <rFont val="Arial"/>
        <family val="2"/>
      </rPr>
      <t>San Juan Egoitza</t>
    </r>
    <r>
      <rPr>
        <sz val="10"/>
        <rFont val="Arial"/>
        <family val="2"/>
      </rPr>
      <t xml:space="preserve"> / Residencia</t>
    </r>
  </si>
  <si>
    <r>
      <t xml:space="preserve">Santa Casa de la Misericordia San Martín Egoitza
</t>
    </r>
    <r>
      <rPr>
        <sz val="10"/>
        <rFont val="Arial"/>
        <family val="2"/>
      </rPr>
      <t>Santa Casa de la Misericordia Residencia San Martín</t>
    </r>
  </si>
  <si>
    <r>
      <rPr>
        <b/>
        <sz val="10"/>
        <rFont val="Arial"/>
        <family val="2"/>
      </rPr>
      <t>San Martin Egoitza</t>
    </r>
    <r>
      <rPr>
        <sz val="10"/>
        <rFont val="Arial"/>
        <family val="2"/>
      </rPr>
      <t xml:space="preserve"> / Residencia </t>
    </r>
  </si>
  <si>
    <t>Servicios Bidasoa Tercera Edad, S.L.</t>
  </si>
  <si>
    <r>
      <t xml:space="preserve">Urretxuko Udala 
</t>
    </r>
    <r>
      <rPr>
        <sz val="10"/>
        <rFont val="Arial"/>
        <family val="2"/>
      </rPr>
      <t>Ayuntamiento de Urretxu</t>
    </r>
  </si>
  <si>
    <r>
      <rPr>
        <b/>
        <sz val="10"/>
        <rFont val="Arial"/>
        <family val="2"/>
      </rPr>
      <t>Udal Eguneko Zentroa</t>
    </r>
    <r>
      <rPr>
        <sz val="10"/>
        <rFont val="Arial"/>
        <family val="2"/>
      </rPr>
      <t xml:space="preserve"> /Centro de día municipal </t>
    </r>
  </si>
  <si>
    <r>
      <t xml:space="preserve">Usurbilgo Udala 
</t>
    </r>
    <r>
      <rPr>
        <sz val="10"/>
        <rFont val="Arial"/>
        <family val="2"/>
      </rPr>
      <t>Ayuntamiento de Usurbil</t>
    </r>
  </si>
  <si>
    <r>
      <rPr>
        <b/>
        <sz val="10"/>
        <rFont val="Arial"/>
        <family val="2"/>
      </rPr>
      <t>Puntapax  Eguneko Zentroa</t>
    </r>
    <r>
      <rPr>
        <sz val="10"/>
        <rFont val="Arial"/>
        <family val="2"/>
      </rPr>
      <t xml:space="preserve"> / Centro de día</t>
    </r>
  </si>
  <si>
    <r>
      <t xml:space="preserve">Yurreamendi Fundazioa
</t>
    </r>
    <r>
      <rPr>
        <sz val="10"/>
        <rFont val="Arial"/>
        <family val="2"/>
      </rPr>
      <t>Fundación Yurremendi</t>
    </r>
  </si>
  <si>
    <r>
      <rPr>
        <b/>
        <sz val="10"/>
        <rFont val="Arial"/>
        <family val="2"/>
      </rPr>
      <t>Yurreamendi  Egoitza</t>
    </r>
    <r>
      <rPr>
        <sz val="10"/>
        <rFont val="Arial"/>
        <family val="2"/>
      </rPr>
      <t xml:space="preserve"> / Residencia </t>
    </r>
  </si>
  <si>
    <r>
      <t xml:space="preserve">Zarautzeko Udala 
</t>
    </r>
    <r>
      <rPr>
        <sz val="10"/>
        <rFont val="Arial"/>
        <family val="2"/>
      </rPr>
      <t>Ayuntamiento de Zarautz</t>
    </r>
  </si>
  <si>
    <r>
      <rPr>
        <b/>
        <sz val="10"/>
        <rFont val="Arial"/>
        <family val="2"/>
      </rPr>
      <t>Udal Eguneko Zentroa</t>
    </r>
    <r>
      <rPr>
        <sz val="10"/>
        <rFont val="Arial"/>
        <family val="2"/>
      </rPr>
      <t xml:space="preserve"> / Centro de día municipal </t>
    </r>
  </si>
  <si>
    <r>
      <t xml:space="preserve">Zegamako Udala 
</t>
    </r>
    <r>
      <rPr>
        <sz val="10"/>
        <rFont val="Arial"/>
        <family val="2"/>
      </rPr>
      <t>Ayuntamiento de Zegama</t>
    </r>
  </si>
  <si>
    <r>
      <rPr>
        <b/>
        <sz val="10"/>
        <rFont val="Arial"/>
        <family val="2"/>
      </rPr>
      <t>Landa Zentro Balioanitza</t>
    </r>
    <r>
      <rPr>
        <sz val="10"/>
        <rFont val="Arial"/>
        <family val="2"/>
      </rPr>
      <t xml:space="preserve"> / Centro Rural Polivalente</t>
    </r>
  </si>
  <si>
    <r>
      <t xml:space="preserve">Zestoako Udala  
</t>
    </r>
    <r>
      <rPr>
        <sz val="10"/>
        <rFont val="Arial"/>
        <family val="2"/>
      </rPr>
      <t>Ayuntamiento de Zestoa</t>
    </r>
  </si>
  <si>
    <r>
      <rPr>
        <b/>
        <sz val="10"/>
        <rFont val="Arial"/>
        <family val="2"/>
      </rPr>
      <t>Udal eguneko zentroa</t>
    </r>
    <r>
      <rPr>
        <sz val="10"/>
        <rFont val="Arial"/>
        <family val="2"/>
      </rPr>
      <t xml:space="preserve"> / Centro de día municipal </t>
    </r>
  </si>
  <si>
    <r>
      <t xml:space="preserve">Zorroaga Fundazioa 
</t>
    </r>
    <r>
      <rPr>
        <sz val="10"/>
        <rFont val="Arial"/>
        <family val="2"/>
      </rPr>
      <t>Fundación Zorroaga</t>
    </r>
  </si>
  <si>
    <r>
      <rPr>
        <b/>
        <sz val="10"/>
        <rFont val="Arial"/>
        <family val="2"/>
      </rPr>
      <t>Zorroaga Egoitza</t>
    </r>
    <r>
      <rPr>
        <sz val="10"/>
        <rFont val="Arial"/>
        <family val="2"/>
      </rPr>
      <t xml:space="preserve"> / Residencia</t>
    </r>
  </si>
  <si>
    <r>
      <t xml:space="preserve">Zumaiako Udala 
</t>
    </r>
    <r>
      <rPr>
        <sz val="10"/>
        <rFont val="Arial"/>
        <family val="2"/>
      </rPr>
      <t>Ayuntamiento de Zumaia</t>
    </r>
  </si>
  <si>
    <r>
      <rPr>
        <b/>
        <sz val="10"/>
        <rFont val="Arial"/>
        <family val="2"/>
      </rPr>
      <t>Branka Eguneko Zentroa</t>
    </r>
    <r>
      <rPr>
        <sz val="10"/>
        <rFont val="Arial"/>
        <family val="2"/>
      </rPr>
      <t xml:space="preserve"> / Centro de día </t>
    </r>
  </si>
  <si>
    <t>Gipuzkoako udal herri bakoitzarekin hitzarmenak / Convenios con cada municipio de Gipuzkoa</t>
  </si>
  <si>
    <r>
      <rPr>
        <b/>
        <sz val="10"/>
        <rFont val="Arial"/>
        <family val="2"/>
      </rPr>
      <t>Ezinduen etxez etxeko laguntza zerbitzua</t>
    </r>
    <r>
      <rPr>
        <sz val="10"/>
        <rFont val="Arial"/>
        <family val="2"/>
      </rPr>
      <t xml:space="preserve"> 
Servicio de ayuda a domicilio para personas dependientes.
</t>
    </r>
    <r>
      <rPr>
        <b/>
        <sz val="10"/>
        <rFont val="Arial"/>
        <family val="2"/>
      </rPr>
      <t>(Tarifa orduko)</t>
    </r>
    <r>
      <rPr>
        <sz val="10"/>
        <rFont val="Arial"/>
        <family val="2"/>
      </rPr>
      <t xml:space="preserve">
Tarifa por horas)</t>
    </r>
  </si>
  <si>
    <t>Gipuzkoako herri bakoitza/ Cada municipio de Gipuzkoa</t>
  </si>
  <si>
    <t>2014 urtea</t>
  </si>
  <si>
    <t>Luzapen tazitua / Prórroga tácita.</t>
  </si>
  <si>
    <r>
      <t xml:space="preserve">HITZARMENAK: PERTSONA DESGAITUEN EGONALDIAK ETA PROGRAMA EZBERDINAK
</t>
    </r>
    <r>
      <rPr>
        <sz val="10"/>
        <rFont val="Arial"/>
        <family val="2"/>
      </rPr>
      <t>CONVENIOS: ESTANCIAS Y DIVERSOS PROGRAMAS  DE PERSONAS CON DISCAPACIDAD.</t>
    </r>
  </si>
  <si>
    <r>
      <t xml:space="preserve">Kalkulo oinarria:urteko gastua
</t>
    </r>
    <r>
      <rPr>
        <sz val="9"/>
        <rFont val="Arial"/>
        <family val="2"/>
      </rPr>
      <t>Base cálculo: importe anual</t>
    </r>
  </si>
  <si>
    <r>
      <t xml:space="preserve">Xedea
</t>
    </r>
    <r>
      <rPr>
        <sz val="10"/>
        <rFont val="Arial"/>
        <family val="2"/>
      </rPr>
      <t>Objeto</t>
    </r>
  </si>
  <si>
    <r>
      <t xml:space="preserve">Urteko gastua
</t>
    </r>
    <r>
      <rPr>
        <sz val="9"/>
        <rFont val="Arial"/>
        <family val="2"/>
      </rPr>
      <t xml:space="preserve">Gasto anual </t>
    </r>
  </si>
  <si>
    <r>
      <t xml:space="preserve">Programen zenbatekoa
</t>
    </r>
    <r>
      <rPr>
        <sz val="9"/>
        <rFont val="Arial"/>
        <family val="2"/>
      </rPr>
      <t>Importe por programa</t>
    </r>
  </si>
  <si>
    <r>
      <t xml:space="preserve">ACASGI Hiesaren Kontrako Gipuzkoako Elkartea 
</t>
    </r>
    <r>
      <rPr>
        <sz val="10"/>
        <rFont val="Arial"/>
        <family val="2"/>
      </rPr>
      <t xml:space="preserve">Asociación Antisida de Gipuzkoa. </t>
    </r>
  </si>
  <si>
    <r>
      <rPr>
        <b/>
        <sz val="10"/>
        <rFont val="Arial"/>
        <family val="2"/>
      </rPr>
      <t>Hartutako Inmuno-Eskasiaren Sindromea, VIH positiboa / HIESA, duten pertsonei zerbitzuak eskaintzea</t>
    </r>
    <r>
      <rPr>
        <sz val="10"/>
        <rFont val="Arial"/>
        <family val="2"/>
      </rPr>
      <t>.
Prestación de servicios a personas afectadas por el Síndrome de Inmunodeficiencia Adquirida VIH positivo/SIDA.</t>
    </r>
  </si>
  <si>
    <r>
      <t xml:space="preserve">AGIFES Gipuzkoako adimeneko gaixoen eta horien senideen elkartea 
</t>
    </r>
    <r>
      <rPr>
        <sz val="10"/>
        <rFont val="Arial"/>
        <family val="2"/>
      </rPr>
      <t>Asociación Guipuzcoana de Familiares y Enfermos Psíquicos.</t>
    </r>
  </si>
  <si>
    <r>
      <rPr>
        <b/>
        <sz val="10"/>
        <rFont val="Arial"/>
        <family val="2"/>
      </rPr>
      <t>Adimenko gaixotasun kronikoak eraginda eragozpen haundiak dituzten pertsonei eta horien senideei zerbitzuak eskaintzea</t>
    </r>
    <r>
      <rPr>
        <sz val="10"/>
        <rFont val="Arial"/>
        <family val="2"/>
      </rPr>
      <t>.
Prestación  de servicios a personas y familias con graves dificultades sociales derivadas de la enfermedad mental crónica.</t>
    </r>
  </si>
  <si>
    <r>
      <t xml:space="preserve">Aita Menni ospitalea 
</t>
    </r>
    <r>
      <rPr>
        <sz val="10"/>
        <rFont val="Arial"/>
        <family val="2"/>
      </rPr>
      <t>Centro Hospital  Aita Menni.</t>
    </r>
  </si>
  <si>
    <r>
      <rPr>
        <b/>
        <sz val="10"/>
        <rFont val="Arial"/>
        <family val="2"/>
      </rPr>
      <t>Desgaitasuna duten pertsonei eta buru-nahasmendua duten pertsonei zerbitzuak eskaintzea</t>
    </r>
    <r>
      <rPr>
        <sz val="10"/>
        <rFont val="Arial"/>
        <family val="2"/>
      </rPr>
      <t xml:space="preserve"> 
Prestación  de servicios a personas con discapacidad y personas con trastorno mental, pisos supervisados para enfermedad mental y centros de día para daño cerebral.</t>
    </r>
  </si>
  <si>
    <r>
      <t xml:space="preserve">ASPACE Garuneko Paralisiadunen Elkartea 
</t>
    </r>
    <r>
      <rPr>
        <sz val="10"/>
        <rFont val="Arial"/>
        <family val="2"/>
      </rPr>
      <t>Asociación de Parálisis Cerebral.</t>
    </r>
  </si>
  <si>
    <r>
      <rPr>
        <b/>
        <sz val="10"/>
        <rFont val="Arial"/>
        <family val="2"/>
      </rPr>
      <t xml:space="preserve">Garuneko paralisia eta antzeko ezintasunak dituzten ezinduei zerbitzuak eskaintzea (Egoitza eta lagutnzadun etxebizitza zerbitzua, eguneko zentroko zerbitzua, arreta goiztiarreko zerbitzua, gizarteratze programak eta familiei laguntzeko programak).
</t>
    </r>
    <r>
      <rPr>
        <sz val="10"/>
        <rFont val="Arial"/>
        <family val="2"/>
      </rPr>
      <t>Prestación de Servicios a personas con discapacidad afectadas de parálisis cerebral y alteraciones afines(Servicio residencial y de vivienda con apoyos, servicio de centro de día, servicio de atención temprana,programas de integración social y programa de apoyo a familias).</t>
    </r>
  </si>
  <si>
    <r>
      <t xml:space="preserve">ATZEGI  Gipuzkoako Adimen urriko Pertsonen aldeko Elkartea 
</t>
    </r>
    <r>
      <rPr>
        <sz val="10"/>
        <rFont val="Arial"/>
        <family val="2"/>
      </rPr>
      <t>Asociación Guipuzcoana a favor de las personas con Retraso Mental.</t>
    </r>
  </si>
  <si>
    <r>
      <rPr>
        <b/>
        <sz val="10"/>
        <rFont val="Arial"/>
        <family val="2"/>
      </rPr>
      <t>Adimen urritasuna duten ezinduei zerbitzuak ematea (Laguntzadun etxebizitza zerbitzuak, bizimodu independenterako laguntza programa, bestelako programak eta elkartze mugimendua).</t>
    </r>
    <r>
      <rPr>
        <sz val="10"/>
        <rFont val="Arial"/>
        <family val="2"/>
      </rPr>
      <t xml:space="preserve">
Prestación de servicios destinados a personas con discapacidad y con retraso mental  (Servicios de vivienda con apoyos, programa de apoyo a la vida indepeniente, otros programas y movimiento asociativo).</t>
    </r>
  </si>
  <si>
    <r>
      <t xml:space="preserve">CARITAS Donostiako Elizbarrutiko Caritas 
</t>
    </r>
    <r>
      <rPr>
        <sz val="10"/>
        <rFont val="Arial"/>
        <family val="2"/>
      </rPr>
      <t>Cáritas Diocesana de San Sebastián.</t>
    </r>
  </si>
  <si>
    <r>
      <rPr>
        <b/>
        <sz val="10"/>
        <rFont val="Arial"/>
        <family val="2"/>
      </rPr>
      <t>Giza bazterketaren arriskuan edo egoeran dauden pertsonei eta Hartutako Inmuno-Eskasiaren Sindromea, VIH positiboa/IHESA duten pertsonei laguntzeko zerbitzuak eskaintzea</t>
    </r>
    <r>
      <rPr>
        <sz val="10"/>
        <rFont val="Arial"/>
        <family val="2"/>
      </rPr>
      <t xml:space="preserve"> 
Prestación de servicios destinados a las personas que se encuentren en riesgo o en situación de exclusión social y a las personas afectadas por el Sindrome de Inmunodeficiencia Adquirida VIH positivo / SIDA.</t>
    </r>
  </si>
  <si>
    <r>
      <t xml:space="preserve">GAUTENA Autisten eta Garapeneko beste Arazoak dituztenen Familien Gipuzkoako Elkartea 
</t>
    </r>
    <r>
      <rPr>
        <sz val="10"/>
        <rFont val="Arial"/>
        <family val="2"/>
      </rPr>
      <t>Asociación Guipuzcoana de Padres de Afectados del Autismo y otros trastornos generalizados del desarrollo.</t>
    </r>
  </si>
  <si>
    <r>
      <rPr>
        <b/>
        <sz val="10"/>
        <rFont val="Arial"/>
        <family val="2"/>
      </rPr>
      <t>Zerbitzuak eskaintzea autismoa eta garapenerako desoreka  orokortua duten 60 urtetik beherako pertsonei (Etxebizitza zerbitzua,eguneko zentro zerbitzua, familiei lagutnzeko zerbitzuak eta elkartze mugimendua).</t>
    </r>
    <r>
      <rPr>
        <sz val="10"/>
        <rFont val="Arial"/>
        <family val="2"/>
      </rPr>
      <t xml:space="preserve">
Prestación de servicios destinados a personas menores de 60 años afectadas de autismo y otros trastornos generalizados del desarrollo (Servicio de vivienda con apoyos, servicio de centro de día, servicios de apoyo a familias y movimiento asociativo.)</t>
    </r>
  </si>
  <si>
    <t xml:space="preserve">Gerontológico de Rentería S.L. </t>
  </si>
  <si>
    <r>
      <rPr>
        <b/>
        <sz val="10"/>
        <rFont val="Arial"/>
        <family val="2"/>
      </rPr>
      <t xml:space="preserve">Ezintasun fisikoa duten 60 urtetik beherakoei zerbitzuak eskaintzea
</t>
    </r>
    <r>
      <rPr>
        <sz val="10"/>
        <rFont val="Arial"/>
        <family val="2"/>
      </rPr>
      <t>Prestación de servicios a personas menores de 60 años con discapacidad física.</t>
    </r>
  </si>
  <si>
    <r>
      <t xml:space="preserve">GIZAIDE Fundazioa 
</t>
    </r>
    <r>
      <rPr>
        <sz val="10"/>
        <rFont val="Arial"/>
        <family val="2"/>
      </rPr>
      <t>Fundación Gizaide</t>
    </r>
  </si>
  <si>
    <t>Debabarreneko Mankomunitatea</t>
  </si>
  <si>
    <t>Debagoieneko Mankomunitatea</t>
  </si>
  <si>
    <t>Debako Udala</t>
  </si>
  <si>
    <t>Donostia Cía del Tranvía</t>
  </si>
  <si>
    <t>Donostia Turismoa</t>
  </si>
  <si>
    <t>Donostia Udal Informatika Zentrua</t>
  </si>
  <si>
    <t>Donostia. Kirol Patronatua</t>
  </si>
  <si>
    <t>Donostia. Polloe Hileta zerbitzuak S.A.</t>
  </si>
  <si>
    <t>Donostia. San Telmo museoa S.A.</t>
  </si>
  <si>
    <t>Donostia. Sdad. Balneario la Perla</t>
  </si>
  <si>
    <t>Donostia. Victoria Eugenia Antzokia S.A.</t>
  </si>
  <si>
    <t>Donostiako Sustapena - Fomento de San Sebastián S.A.</t>
  </si>
  <si>
    <t>Donostiako Udala</t>
  </si>
  <si>
    <t>Eibarko Kiroletako Udal Patronatua</t>
  </si>
  <si>
    <t>Donostiako Udalaren Musika eta dantza eskola</t>
  </si>
  <si>
    <t>Eibarko San Andres Fundazio Publikoa</t>
  </si>
  <si>
    <t>Eibarko Udala</t>
  </si>
  <si>
    <t>Elgetako Udala</t>
  </si>
  <si>
    <t>Elduaingo Udala</t>
  </si>
  <si>
    <t>Elgoibarko Kiroletako Udal Patronatua</t>
  </si>
  <si>
    <t>Elgoibarko San Lázaro Egoitza</t>
  </si>
  <si>
    <t>Elgoibarko Udala</t>
  </si>
  <si>
    <t>Eresbil</t>
  </si>
  <si>
    <t>Errenteria. Udal Patronatua-Adinduen Jesusen Bihotza Egoitza</t>
  </si>
  <si>
    <t>Errenteriako Udala</t>
  </si>
  <si>
    <t>Errezilgo Udala</t>
  </si>
  <si>
    <t>Eskoriatzako Udala</t>
  </si>
  <si>
    <t>Villabonako Udala</t>
  </si>
  <si>
    <t>Usurbilgo Udala</t>
  </si>
  <si>
    <t>Urretxuko Udala</t>
  </si>
  <si>
    <t>Urola Kostako Mankomunitatea</t>
  </si>
  <si>
    <t>Urnietako Udala</t>
  </si>
  <si>
    <t>Urnieta Kulturnieta</t>
  </si>
  <si>
    <t>Urnieta Eraiki S.A.</t>
  </si>
  <si>
    <t>Uliazpi</t>
  </si>
  <si>
    <t>Uli Mankomunitatea</t>
  </si>
  <si>
    <t>Tolosako Udala</t>
  </si>
  <si>
    <t>Tolosa Erretengibel</t>
  </si>
  <si>
    <t>Sueskola</t>
  </si>
  <si>
    <t>Soraluzeko Udala</t>
  </si>
  <si>
    <t>Ikaztegietako Udala</t>
  </si>
  <si>
    <t>Idiazabalgo Udala</t>
  </si>
  <si>
    <t>Ibarrako Udala</t>
  </si>
  <si>
    <t>Hondarribiako Udala</t>
  </si>
  <si>
    <t>Hernialdeko Udala</t>
  </si>
  <si>
    <t>Hernaniko Udala</t>
  </si>
  <si>
    <t>Ezkio Itsasoko Udala</t>
  </si>
  <si>
    <r>
      <t xml:space="preserve"> </t>
    </r>
    <r>
      <rPr>
        <sz val="10"/>
        <color indexed="8"/>
        <rFont val="Arial"/>
        <family val="2"/>
      </rPr>
      <t>Fundación Cristobal Balenciaga Fundazioa</t>
    </r>
  </si>
  <si>
    <t>Gabiriako Udala</t>
  </si>
  <si>
    <t>Gaintzako Udala</t>
  </si>
  <si>
    <t>Gazteluko Udala</t>
  </si>
  <si>
    <t>Getariako Udala</t>
  </si>
  <si>
    <t>Gipuzkoako Foru Aldundia</t>
  </si>
  <si>
    <t>Gipuzkoako Hondakinen Kudeaketa, S.A.U.</t>
  </si>
  <si>
    <t>Gipuzkoako Parketxe Sarea Fudazioa</t>
  </si>
  <si>
    <t>Goieki</t>
  </si>
  <si>
    <t>Goiherriko Herrien Ekintza</t>
  </si>
  <si>
    <t>Irungo Udala</t>
  </si>
  <si>
    <t>Itsasondoko Udala</t>
  </si>
  <si>
    <t>Irurako Udala</t>
  </si>
  <si>
    <t>IZFE (Informatika Zerbitzuen Foru Elkartea)</t>
  </si>
  <si>
    <t>Kabia</t>
  </si>
  <si>
    <t>Larraulgo Udala</t>
  </si>
  <si>
    <t>Lasarte-Oriako Udala</t>
  </si>
  <si>
    <t>Lazkaoko Udala</t>
  </si>
  <si>
    <t>Leaburu-Txaramako Udala</t>
  </si>
  <si>
    <t>Legazpi Kiroletako Udal Patronatoa</t>
  </si>
  <si>
    <t>Legazpiko Udala</t>
  </si>
  <si>
    <t>Legorretako Udala</t>
  </si>
  <si>
    <t>Leintz Gatzaga Udala</t>
  </si>
  <si>
    <t>Lezoko Udala</t>
  </si>
  <si>
    <t>Mutiloako Udala</t>
  </si>
  <si>
    <t>Lizartzako Udala</t>
  </si>
  <si>
    <t>Mendaroko Udala</t>
  </si>
  <si>
    <t>Mutrikuko Udala</t>
  </si>
  <si>
    <t>Oiartzun - OTASA</t>
  </si>
  <si>
    <t>Oiartzungo Kirol Instalakuntzak S.A.</t>
  </si>
  <si>
    <t>Oiartzungo Udala</t>
  </si>
  <si>
    <t>Olaberriko Udala</t>
  </si>
  <si>
    <t>Oñatiko Udala</t>
  </si>
  <si>
    <t>Ordiziako San Jose Egoitza</t>
  </si>
  <si>
    <t>Ordizia - Majori kiroldegia S.L.</t>
  </si>
  <si>
    <t>Ordizia Lantzen</t>
  </si>
  <si>
    <t>Ordiziako Udala</t>
  </si>
  <si>
    <t>Orendaingo Udala</t>
  </si>
  <si>
    <t>Orexako Udala</t>
  </si>
  <si>
    <t>Orioko Udala</t>
  </si>
  <si>
    <t>Ormaiztegiko Udala</t>
  </si>
  <si>
    <t>Pasaia Musikal</t>
  </si>
  <si>
    <t>Pasaiako Zaharren Udal Egoitza</t>
  </si>
  <si>
    <t>Pasaiako Udala</t>
  </si>
  <si>
    <t>San Markos Mankomunitatea</t>
  </si>
  <si>
    <t>Segurako Udala</t>
  </si>
  <si>
    <t>Servicios de Txingudi</t>
  </si>
  <si>
    <t>Sasieta Mankomunitatea</t>
  </si>
  <si>
    <t>* Abaltzisketako Udala</t>
  </si>
  <si>
    <t>Mondragon Unibertsitatea</t>
  </si>
  <si>
    <t>Nazaret Zentroa</t>
  </si>
  <si>
    <t>* Alegiako Udala</t>
  </si>
  <si>
    <t>Universidad de Deusto</t>
  </si>
  <si>
    <t>CPES CESA BHIP</t>
  </si>
  <si>
    <t>* Altzoko Udala</t>
  </si>
  <si>
    <t>Universidad del País Vasco</t>
  </si>
  <si>
    <t>Escuela de FP Cruz Roja de Bilbao</t>
  </si>
  <si>
    <t>* Andoaingo Udala</t>
  </si>
  <si>
    <t>Universidad Pública de Navarra</t>
  </si>
  <si>
    <t>IEFPS Politécnico Easo GLHBI</t>
  </si>
  <si>
    <t>* Anoetako Udala</t>
  </si>
  <si>
    <t>Universidad de Salamanca</t>
  </si>
  <si>
    <t>La Salle Berrozpe</t>
  </si>
  <si>
    <t>* Aretxabaletako Udala</t>
  </si>
  <si>
    <t>Universidad Nacional de Educación a Distancia (Centro Asociado de Bergara)</t>
  </si>
  <si>
    <t>AEG Ikastetxea</t>
  </si>
  <si>
    <t>Alegia</t>
  </si>
  <si>
    <t>* Arrasateko Udala</t>
  </si>
  <si>
    <t>Universidad de Valladolid</t>
  </si>
  <si>
    <t>Escuela Agraria de Derio</t>
  </si>
  <si>
    <t>* Baliarraingo Udala</t>
  </si>
  <si>
    <t>Universitat Oberta de Catalunya</t>
  </si>
  <si>
    <t>IES Uni Eibar-Ermua BHI</t>
  </si>
  <si>
    <t>* Berastegiko Udala</t>
  </si>
  <si>
    <t>Universidad Internacional de La Rioja</t>
  </si>
  <si>
    <t>Leizaran BHI</t>
  </si>
  <si>
    <t>* Debako Udala</t>
  </si>
  <si>
    <t>CPES C.D.E.A. BHIP</t>
  </si>
  <si>
    <t>* Debagoieneko Mankomunitatea</t>
  </si>
  <si>
    <t>CPES CEBANC BHIP</t>
  </si>
  <si>
    <t>* Eibarko Udala</t>
  </si>
  <si>
    <t>Mutriku BHI</t>
  </si>
  <si>
    <t>* Eskoriatzako Udala</t>
  </si>
  <si>
    <t>IEFPS Aretxabaleta Lanbide Eskola GLHBI</t>
  </si>
  <si>
    <t>Antzuola</t>
  </si>
  <si>
    <t>* Ezkio-Itsasoko Udala</t>
  </si>
  <si>
    <t>IEFPS Don Bosco GLHBI</t>
  </si>
  <si>
    <t>* Gabiriako Udala</t>
  </si>
  <si>
    <t>IEFPS Tolosaldea GLHBI</t>
  </si>
  <si>
    <t>* Gaintzako Udala</t>
  </si>
  <si>
    <t>Mariaren Lagundia Ikastola</t>
  </si>
  <si>
    <t>Arrasate</t>
  </si>
  <si>
    <t>* Getariako Udala</t>
  </si>
  <si>
    <t>Escuela de Cine y Video</t>
  </si>
  <si>
    <t>Asteasu</t>
  </si>
  <si>
    <t>* Hernaniko Udala</t>
  </si>
  <si>
    <t>CPES S.E.I.M.</t>
  </si>
  <si>
    <t>* Hernialdeko Udala</t>
  </si>
  <si>
    <t>IES Botikazar BHI</t>
  </si>
  <si>
    <t>* Hondarribiko Udala</t>
  </si>
  <si>
    <t>Fraisoro Eskolako</t>
  </si>
  <si>
    <t>Azkoitia</t>
  </si>
  <si>
    <t>* Idiazabalgo Udala</t>
  </si>
  <si>
    <t>IES Plaiaundi BHI</t>
  </si>
  <si>
    <t>Azpeitia</t>
  </si>
  <si>
    <t>* Irungo Udala</t>
  </si>
  <si>
    <t>IES Zubiri-Manteo BHI</t>
  </si>
  <si>
    <t>* Irurako Udala</t>
  </si>
  <si>
    <t>Meka GLHBI</t>
  </si>
  <si>
    <t>* Larraulgo Udala</t>
  </si>
  <si>
    <t>IEFPS Iurreta</t>
  </si>
  <si>
    <t>* Lazkaoko Udala</t>
  </si>
  <si>
    <t>CPES San Miguel - Fundación Vda Elizaran BHIP</t>
  </si>
  <si>
    <t>* Legazpiko Udala</t>
  </si>
  <si>
    <t>* Legorretako Udala</t>
  </si>
  <si>
    <t>Azpeitiko Kirol Patronatua</t>
  </si>
  <si>
    <t>Bergara</t>
  </si>
  <si>
    <t>* Lezoko Udala</t>
  </si>
  <si>
    <t>* Lizartzako Udala</t>
  </si>
  <si>
    <t>* Mendaroko Udala</t>
  </si>
  <si>
    <t>* Olaberriako Udala</t>
  </si>
  <si>
    <t>01</t>
  </si>
  <si>
    <t>02</t>
  </si>
  <si>
    <t>03</t>
  </si>
  <si>
    <t>04</t>
  </si>
  <si>
    <t>05</t>
  </si>
  <si>
    <t>06</t>
  </si>
  <si>
    <t>07</t>
  </si>
  <si>
    <t>08</t>
  </si>
  <si>
    <t>EZ / NO</t>
  </si>
  <si>
    <t>Mugagabea / Indefinida</t>
  </si>
  <si>
    <t>Eusko Jaurlaritza, Araba eta Bizkaiko Foru Aldundiak eta Euskal Telebista, S.A. / Gobierno Vasco, Diputaciones Forales de Alava y Bizkaia y Euskal Telebista, S.A.</t>
  </si>
  <si>
    <t>Red Eléctrica de España, S.A.U.</t>
  </si>
  <si>
    <t>Arabako Foru Aldundia / Diputación Foral de Alava</t>
  </si>
  <si>
    <t>Kultura eta Euskera Departamentua eta Aiako Udala / Departamento de Cultura y Euskera y Ayuntamiento de Aia</t>
  </si>
  <si>
    <t>Euskal Autonomia Erkidegoko Erakunde Ordaintzailea / Organismo Pagador de la Comunidad Autónoma del País Vasco</t>
  </si>
  <si>
    <t>Gipuzkoako Ehiza Federazioa / Federación de Caza de Gipuzkoa</t>
  </si>
  <si>
    <t>NEIKER Nekazal Ikerketa eta Garapenerako Euskal Erakundea A.B.</t>
  </si>
  <si>
    <t>Asteasuko Udala / Ayuntamiento de Asteasu</t>
  </si>
  <si>
    <t>Elkarkidetza E.P.S.V.</t>
  </si>
  <si>
    <r>
      <t xml:space="preserve">DIPUTATU NAGUSIA
</t>
    </r>
    <r>
      <rPr>
        <sz val="12"/>
        <rFont val="Arial"/>
        <family val="2"/>
      </rPr>
      <t>DIPUTADO GENERAL</t>
    </r>
  </si>
  <si>
    <t>Olaberria</t>
  </si>
  <si>
    <t>Oñati</t>
  </si>
  <si>
    <t>Ordizia</t>
  </si>
  <si>
    <t>Orendain</t>
  </si>
  <si>
    <t>Orexa</t>
  </si>
  <si>
    <t>Orio</t>
  </si>
  <si>
    <t>Ormaiztegi</t>
  </si>
  <si>
    <t>Segura</t>
  </si>
  <si>
    <t>Tolosa</t>
  </si>
  <si>
    <t>Urnieta</t>
  </si>
  <si>
    <t>Usurbil</t>
  </si>
  <si>
    <t>Villabona</t>
  </si>
  <si>
    <t>Zaldibia</t>
  </si>
  <si>
    <t>Zegama</t>
  </si>
  <si>
    <t>Zerain</t>
  </si>
  <si>
    <t>Zestoa</t>
  </si>
  <si>
    <t>Zizurkil</t>
  </si>
  <si>
    <t>Universidad de Zaragoza</t>
  </si>
  <si>
    <t>IES José Miguel Barandiaran BHI</t>
  </si>
  <si>
    <t>CIFP Desarrollo Sostenible en Industrias Alimentarias y Acuicultura</t>
  </si>
  <si>
    <t>CPIFP Lorenzo Milani (Salamanca)</t>
  </si>
  <si>
    <t>Escola Agrària Forestal Santa Coloma de Farnes (Girona)</t>
  </si>
  <si>
    <t>Bidania-Goiazko Udala</t>
  </si>
  <si>
    <t>Bidegi</t>
  </si>
  <si>
    <t>Debabarrena. Badesa</t>
  </si>
  <si>
    <t>43 Erakunde</t>
  </si>
  <si>
    <t>Gipuzkoako toki entitateak eta haien menpeko entitateak, eta
foru sektore publikokoak (155 Erakunde)</t>
  </si>
  <si>
    <t>10 Unibertsitate</t>
  </si>
  <si>
    <r>
      <rPr>
        <b/>
        <sz val="10"/>
        <rFont val="Arial"/>
        <family val="2"/>
      </rPr>
      <t>Adimineko gaixotasun kronikoak eraginda eragozpen haundiak dituzten pertsonei eta horien senideei zerbitzuak eskaintzea</t>
    </r>
    <r>
      <rPr>
        <sz val="10"/>
        <rFont val="Arial"/>
        <family val="2"/>
      </rPr>
      <t xml:space="preserve"> 
Prestación de servicios a personas y familias con graves dificultades sociales derivadas de la enfermedad mental crónica.</t>
    </r>
  </si>
  <si>
    <r>
      <t xml:space="preserve">GOYENECHE Fundazioa 
</t>
    </r>
    <r>
      <rPr>
        <sz val="10"/>
        <rFont val="Arial"/>
        <family val="2"/>
      </rPr>
      <t>Fundación GOYENECHE</t>
    </r>
  </si>
  <si>
    <r>
      <rPr>
        <b/>
        <sz val="10"/>
        <rFont val="Arial"/>
        <family val="2"/>
      </rPr>
      <t>Adimen urritasunak edo gaixotasunak dituzten ezinduei zerbitzuak ematea</t>
    </r>
    <r>
      <rPr>
        <sz val="10"/>
        <rFont val="Arial"/>
        <family val="2"/>
      </rPr>
      <t xml:space="preserve"> (Eguneko zentroko zerbitzua).
Prestación de servicios a personas con discapacidad afectadas con retraso mental y/o enfermedad mental (Servicio de centro de día). </t>
    </r>
  </si>
  <si>
    <r>
      <t xml:space="preserve">GUREAK Lantegi Babestuak S.A.
</t>
    </r>
    <r>
      <rPr>
        <sz val="10"/>
        <rFont val="Arial"/>
        <family val="2"/>
      </rPr>
      <t>Talleres Protegidos S.A.</t>
    </r>
  </si>
  <si>
    <r>
      <rPr>
        <b/>
        <sz val="10"/>
        <rFont val="Arial"/>
        <family val="2"/>
      </rPr>
      <t>Adimen urritasunak edo bestelako gaixotasun larriak dituzten ezinduei zerbitzuak ematea</t>
    </r>
    <r>
      <rPr>
        <sz val="10"/>
        <rFont val="Arial"/>
        <family val="2"/>
      </rPr>
      <t xml:space="preserve"> Prestación de servicios a personas con discapacidad afectadas con retraso mental, enfermedad mental u otras discapacidades graves.</t>
    </r>
  </si>
  <si>
    <r>
      <rPr>
        <b/>
        <sz val="10"/>
        <rFont val="Arial"/>
        <family val="2"/>
      </rPr>
      <t>Adineko ezinduei, adimen arazo larria eta kronikoa duten ezinduei zerbitzuak eskaintzea</t>
    </r>
    <r>
      <rPr>
        <sz val="10"/>
        <rFont val="Arial"/>
        <family val="2"/>
      </rPr>
      <t xml:space="preserve"> / Prestación de servicios a personas mayores dependientes, personas con trastorno mental grave y crónico en situación de dependencia.</t>
    </r>
  </si>
  <si>
    <r>
      <t xml:space="preserve">HURKOA Fundazioa
</t>
    </r>
    <r>
      <rPr>
        <sz val="10"/>
        <rFont val="Arial"/>
        <family val="2"/>
      </rPr>
      <t>Hurkoa Fundazioa</t>
    </r>
  </si>
  <si>
    <r>
      <t xml:space="preserve">Babes gabezia egoeran dauden desgaitasun intelektualeko pertsonei tutoretza zerbitzua
</t>
    </r>
    <r>
      <rPr>
        <sz val="10"/>
        <rFont val="Arial"/>
        <family val="2"/>
      </rPr>
      <t>Servicio de tutela a favor de las lpersonas con discapacidad intelectual en situación de desamparo.</t>
    </r>
  </si>
  <si>
    <t xml:space="preserve">MATIA FUNDAZIOA </t>
  </si>
  <si>
    <t>QUAVITAE BIZI KALITATE S.L.U.</t>
  </si>
  <si>
    <r>
      <t xml:space="preserve">HITZARMENAK: BAZTERKETA ETA MARJINAZIO EGOERAN DAUDEN PERTSONEN  EGONALDIAK ETA PROGRAMA EZBERDINAK
</t>
    </r>
    <r>
      <rPr>
        <sz val="10"/>
        <rFont val="Arial"/>
        <family val="2"/>
      </rPr>
      <t xml:space="preserve"> CONVENIOS: ESTANCIAS Y DIVERSOS PROGRAMAS  DE PERSONAS EN SITUACIÓN DE EXCLUSIÓN Y MARGINACIÓN.</t>
    </r>
  </si>
  <si>
    <r>
      <t xml:space="preserve">Kalkulo oinarria: urteko gastua
</t>
    </r>
    <r>
      <rPr>
        <sz val="9"/>
        <rFont val="Arial"/>
        <family val="2"/>
      </rPr>
      <t>Base cálculo: importe anual</t>
    </r>
  </si>
  <si>
    <r>
      <t xml:space="preserve">AGIPAD Drogen abusuaren prebentzio eta ikerketarako Gipuzkoar elkartea 
</t>
    </r>
    <r>
      <rPr>
        <sz val="10"/>
        <rFont val="Arial"/>
        <family val="2"/>
      </rPr>
      <t>Asociación Guipuzcoana de Investigación del abuso de drogas.</t>
    </r>
  </si>
  <si>
    <r>
      <rPr>
        <b/>
        <sz val="10"/>
        <rFont val="Arial"/>
        <family val="2"/>
      </rPr>
      <t>Droguen erabilera ez egokiagatik bazterketa egoera edo arriskuan dauden pertonei zerbitzuak eskaintzea</t>
    </r>
    <r>
      <rPr>
        <sz val="10"/>
        <rFont val="Arial"/>
        <family val="2"/>
      </rPr>
      <t xml:space="preserve"> 
Prestación de servicios a personas  que se encuentran en situación o riesgo de exclusión social debido a un uso problemático de las drogas.</t>
    </r>
  </si>
  <si>
    <r>
      <t xml:space="preserve">ARRATS Elkartea
</t>
    </r>
    <r>
      <rPr>
        <sz val="10"/>
        <rFont val="Arial"/>
        <family val="2"/>
      </rPr>
      <t>Asociación ARRATS</t>
    </r>
  </si>
  <si>
    <r>
      <rPr>
        <b/>
        <sz val="10"/>
        <rFont val="Arial"/>
        <family val="2"/>
      </rPr>
      <t>Presondegian izan diren pertsonen eta giza bazterketa egoera edo arriskuan dauden pertsonei zerbitzuak eskaintzea</t>
    </r>
    <r>
      <rPr>
        <sz val="10"/>
        <rFont val="Arial"/>
        <family val="2"/>
      </rPr>
      <t xml:space="preserve"> 
Prestación de servicios a personas con experiencia penitenciaria y personas en situación o riesgo de exclusión social.</t>
    </r>
  </si>
  <si>
    <t>ASOCIACIÓN GITANA POR EL FUTURO DE GIPUZKOA</t>
  </si>
  <si>
    <r>
      <rPr>
        <b/>
        <sz val="10"/>
        <rFont val="Arial"/>
        <family val="2"/>
      </rPr>
      <t>Bazterketa sozial egoeran edo arriskuan dauden familia ijitoei zerbitzuak eskaintzea</t>
    </r>
    <r>
      <rPr>
        <sz val="10"/>
        <rFont val="Arial"/>
        <family val="2"/>
      </rPr>
      <t xml:space="preserve"> / Prestación de servicios a familas de etnia gitana que se encuentran en situación o riesgo de exclusión social.</t>
    </r>
  </si>
  <si>
    <r>
      <rPr>
        <b/>
        <sz val="10"/>
        <rFont val="Arial"/>
        <family val="2"/>
      </rPr>
      <t>Giza bazterketaren arriskuan edo egoeran dauden pertsonei eta Hartutako Inmuno-Eskasiaren Sindromea, VIH positiboa/IHESA duten pertsonei laguntzeko zerbitzuak eskaintzea</t>
    </r>
    <r>
      <rPr>
        <sz val="10"/>
        <rFont val="Arial"/>
        <family val="2"/>
      </rPr>
      <t xml:space="preserve"> / Prestación de servicios destinados a las personas que se encuentren en riesgo o en situación de exclusión social y a las personas afectadas por el Sindrome de Inmunodeficiencia Adquirida VIH positivo / SIDA.</t>
    </r>
  </si>
  <si>
    <r>
      <t xml:space="preserve">Gipuzkoako Itxaropen Telefonoa Elkartea 
</t>
    </r>
    <r>
      <rPr>
        <sz val="10"/>
        <rFont val="Arial"/>
        <family val="2"/>
      </rPr>
      <t>Asociación Teléfono de la Esperanza de Gipuzkoa</t>
    </r>
  </si>
  <si>
    <r>
      <t xml:space="preserve">ERROAK SARTU Gizarteratzeko Kultur Elkartea
</t>
    </r>
    <r>
      <rPr>
        <sz val="10"/>
        <rFont val="Arial"/>
        <family val="2"/>
      </rPr>
      <t>Asociación para la reinserción socilal Erroak Sartu</t>
    </r>
    <r>
      <rPr>
        <b/>
        <sz val="10"/>
        <rFont val="Arial"/>
        <family val="2"/>
      </rPr>
      <t>.</t>
    </r>
  </si>
  <si>
    <r>
      <rPr>
        <b/>
        <sz val="10"/>
        <rFont val="Arial"/>
        <family val="2"/>
      </rPr>
      <t>Gizarteratze egoeran dauden pertsonei zerbitzuak eskaintzea</t>
    </r>
    <r>
      <rPr>
        <sz val="10"/>
        <rFont val="Arial"/>
        <family val="2"/>
      </rPr>
      <t xml:space="preserve"> 
Prestación de servicios a personas en proceso de inclusión social.</t>
    </r>
  </si>
  <si>
    <r>
      <t xml:space="preserve">IRESGI Gizarteratze eta Biktimenganako zerbitzuaren Euskal Institutua 
</t>
    </r>
    <r>
      <rPr>
        <sz val="10"/>
        <rFont val="Arial"/>
        <family val="2"/>
      </rPr>
      <t>Instituto Vasco de la Inserción Social y Victimología Iresgi</t>
    </r>
    <r>
      <rPr>
        <b/>
        <sz val="10"/>
        <rFont val="Arial"/>
        <family val="2"/>
      </rPr>
      <t>.</t>
    </r>
  </si>
  <si>
    <r>
      <rPr>
        <b/>
        <sz val="10"/>
        <rFont val="Arial"/>
        <family val="2"/>
      </rPr>
      <t>Donostiako presondegian dauden askatasunik gabeko pertsonei zerbitzuak eskaintzea</t>
    </r>
    <r>
      <rPr>
        <sz val="10"/>
        <rFont val="Arial"/>
        <family val="2"/>
      </rPr>
      <t xml:space="preserve"> 
Prestación de Servicios a personas privadas de libertad que se encuentran internas en el Centro Penitenciario de San Sebastián.</t>
    </r>
  </si>
  <si>
    <r>
      <t xml:space="preserve">IZAN Fundazioa
</t>
    </r>
    <r>
      <rPr>
        <sz val="10"/>
        <rFont val="Arial"/>
        <family val="2"/>
      </rPr>
      <t>Fundación Izan</t>
    </r>
  </si>
  <si>
    <r>
      <rPr>
        <b/>
        <sz val="10"/>
        <rFont val="Arial"/>
        <family val="2"/>
      </rPr>
      <t>Drogen erabilera ez egokiagatik giza bazterketaren arriskuan edo egoeran dauden pertsonei laguntzeko zerbitzuak eskaintzea</t>
    </r>
    <r>
      <rPr>
        <sz val="10"/>
        <rFont val="Arial"/>
        <family val="2"/>
      </rPr>
      <t xml:space="preserve"> 
Prestación de servicios a personas que se encuentren en riesgo o en situación de exclusión social debido a un uso problemático de las drogas.</t>
    </r>
  </si>
  <si>
    <r>
      <t xml:space="preserve">KALEXKA Gizarte eta hezkuntzako esku hartze elkartea 
</t>
    </r>
    <r>
      <rPr>
        <sz val="10"/>
        <rFont val="Arial"/>
        <family val="2"/>
      </rPr>
      <t xml:space="preserve">Asoc. Intervención Socioeducativa </t>
    </r>
  </si>
  <si>
    <r>
      <rPr>
        <b/>
        <sz val="10"/>
        <rFont val="Arial"/>
        <family val="2"/>
      </rPr>
      <t>Gizarte bazterketa egoeran dauden pertsonei lagutnza espezializatuko zerbitzuak</t>
    </r>
    <r>
      <rPr>
        <sz val="10"/>
        <rFont val="Arial"/>
        <family val="2"/>
      </rPr>
      <t>/ Prestación de servicios de acompañamiento especializado dirigidos a personas en riesgo de exclusión social.</t>
    </r>
  </si>
  <si>
    <r>
      <t xml:space="preserve">KOLORE GUZTIAK Kultur arteko Elkartea 
</t>
    </r>
    <r>
      <rPr>
        <sz val="10"/>
        <rFont val="Arial"/>
        <family val="2"/>
      </rPr>
      <t>Asociación Intercultural Kolore Guztiak</t>
    </r>
  </si>
  <si>
    <r>
      <rPr>
        <b/>
        <sz val="10"/>
        <rFont val="Arial"/>
        <family val="2"/>
      </rPr>
      <t>Gizarteratzeko zailtasunak dituzten gazttei laguntzeko zerbitzuak eskaintzea</t>
    </r>
    <r>
      <rPr>
        <sz val="10"/>
        <rFont val="Arial"/>
        <family val="2"/>
      </rPr>
      <t xml:space="preserve"> / Prestación de Servicios destinados a jóvenes que se encuentren en situación de dificultad social.</t>
    </r>
  </si>
  <si>
    <r>
      <t xml:space="preserve">LOIOLA ETXEA Elkartea 
</t>
    </r>
    <r>
      <rPr>
        <sz val="10"/>
        <rFont val="Arial"/>
        <family val="2"/>
      </rPr>
      <t>Asociación Loiola Etxea</t>
    </r>
  </si>
  <si>
    <r>
      <t xml:space="preserve">PEÑASCAL Elkarte Kooperatiboa 
</t>
    </r>
    <r>
      <rPr>
        <sz val="10"/>
        <rFont val="Arial"/>
        <family val="2"/>
      </rPr>
      <t>Sociedad Cooperativa Peñascal</t>
    </r>
  </si>
  <si>
    <r>
      <rPr>
        <b/>
        <sz val="10"/>
        <rFont val="Arial"/>
        <family val="2"/>
      </rPr>
      <t xml:space="preserve">Gizarteratze egoeran dauden pertsonei zerbitzuak eskaintzea
</t>
    </r>
    <r>
      <rPr>
        <sz val="10"/>
        <rFont val="Arial"/>
        <family val="2"/>
      </rPr>
      <t>Prestación de servicios a personas en proceso de inclusión social.</t>
    </r>
  </si>
  <si>
    <r>
      <t xml:space="preserve">ROMI BIDEAN Emakumeen elkartea
</t>
    </r>
    <r>
      <rPr>
        <sz val="10"/>
        <rFont val="Arial"/>
        <family val="2"/>
      </rPr>
      <t>Asociación de mujeres Romi Bidean</t>
    </r>
    <r>
      <rPr>
        <b/>
        <sz val="10"/>
        <rFont val="Arial"/>
        <family val="2"/>
      </rPr>
      <t>.</t>
    </r>
  </si>
  <si>
    <r>
      <rPr>
        <b/>
        <sz val="10"/>
        <rFont val="Arial"/>
        <family val="2"/>
      </rPr>
      <t>Bazterketa Sozial egoeran edo arriskuan dauden eta Urumean bizi diren roma/ijito errumaniarrei laguntzeko zerbitzuak eskaintzea</t>
    </r>
    <r>
      <rPr>
        <sz val="10"/>
        <rFont val="Arial"/>
        <family val="2"/>
      </rPr>
      <t xml:space="preserve"> 
Prestación de servicios a personas roma/gitanas rumanas que viven en el asentamiento del Urumea que se encuentran en situación o en riesgo de exclusión social.</t>
    </r>
  </si>
  <si>
    <r>
      <t xml:space="preserve">SECRETARIADO GITANO Fundazioa.
</t>
    </r>
    <r>
      <rPr>
        <sz val="10"/>
        <rFont val="Arial"/>
        <family val="2"/>
      </rPr>
      <t>Fundación Secretariado Gitano.</t>
    </r>
  </si>
  <si>
    <r>
      <rPr>
        <b/>
        <sz val="10"/>
        <rFont val="Arial"/>
        <family val="2"/>
      </rPr>
      <t xml:space="preserve">Bazterketa egoerei aurre hartzeko eta arreta emateko eta pertsonen, familien eta taldeen gizarteratzea sustatzeko programak eskaintzea.
</t>
    </r>
    <r>
      <rPr>
        <sz val="10"/>
        <rFont val="Arial"/>
        <family val="2"/>
      </rPr>
      <t>Prestación de programas destinados a prevenir y atender las situaciones de exclusión y promover la integración social de las personas, familias y grupos.</t>
    </r>
  </si>
  <si>
    <r>
      <t xml:space="preserve">SAREA  Fundazioa
</t>
    </r>
    <r>
      <rPr>
        <sz val="10"/>
        <rFont val="Arial"/>
        <family val="2"/>
      </rPr>
      <t>Fundación Sarea</t>
    </r>
  </si>
  <si>
    <r>
      <t xml:space="preserve">SOS Gipuzkoako  arrazakeria elkartea
</t>
    </r>
    <r>
      <rPr>
        <sz val="10"/>
        <rFont val="Arial"/>
        <family val="2"/>
      </rPr>
      <t>Asociación SOS racismo de Gipuzkoa.</t>
    </r>
  </si>
  <si>
    <r>
      <rPr>
        <b/>
        <sz val="10"/>
        <rFont val="Arial"/>
        <family val="2"/>
      </rPr>
      <t>Inmigrazio alorrean informazioa, sentsibilizazioa eta azterketa zerbitzuak eskaintzea Gipuzkoan</t>
    </r>
    <r>
      <rPr>
        <sz val="10"/>
        <rFont val="Arial"/>
        <family val="2"/>
      </rPr>
      <t xml:space="preserve"> 
Prestación de un servicio de información, sensibilización y análisis en materia de inmigración en Gipuzkoa.</t>
    </r>
  </si>
  <si>
    <r>
      <t xml:space="preserve">HITZARMENAK: HAUR ETA NERABEEN BABESERAKO EGONALDIAK ETA PROGRAMA EZBERDINAK 
</t>
    </r>
    <r>
      <rPr>
        <sz val="10"/>
        <rFont val="Arial"/>
        <family val="2"/>
      </rPr>
      <t>CONVENIOS: ESTANCIAS Y DIVERSOS PROGRAMAS  DE PROTECCIÓN A LA INFANCIA Y ADOLESCENCIA</t>
    </r>
  </si>
  <si>
    <t>BABESTEN GIPUZKOA, S.L.</t>
  </si>
  <si>
    <r>
      <rPr>
        <b/>
        <sz val="10"/>
        <rFont val="Arial"/>
        <family val="2"/>
      </rPr>
      <t>Babesgabetasun larrian edo babesgabe dauden adingabeei egoitza harrera ematea</t>
    </r>
    <r>
      <rPr>
        <sz val="10"/>
        <rFont val="Arial"/>
        <family val="2"/>
      </rPr>
      <t xml:space="preserve"> 
Acogimiento Residencial de personas menores de 18 años en situación de desprotección grave o desamparo.</t>
    </r>
  </si>
  <si>
    <r>
      <t xml:space="preserve">EUDES Fundazioa
</t>
    </r>
    <r>
      <rPr>
        <sz val="10"/>
        <rFont val="Arial"/>
        <family val="2"/>
      </rPr>
      <t>Fundación Eudes</t>
    </r>
  </si>
  <si>
    <r>
      <rPr>
        <b/>
        <sz val="10"/>
        <rFont val="Arial"/>
        <family val="2"/>
      </rPr>
      <t xml:space="preserve">Babesik gabeko egoerak eragindako beharrak prebenitzea eta erantzuna ematea
</t>
    </r>
    <r>
      <rPr>
        <sz val="10"/>
        <rFont val="Arial"/>
        <family val="2"/>
      </rPr>
      <t>Prestación de servicios destinados a prevenir y atender necesidades originadas por situaciones de desprotección.</t>
    </r>
  </si>
  <si>
    <r>
      <t xml:space="preserve">Euskadiko Birgizarteratze Institutoa
</t>
    </r>
    <r>
      <rPr>
        <sz val="10"/>
        <rFont val="Arial"/>
        <family val="2"/>
      </rPr>
      <t>Asociación Instituto de Reintegración Social de Euskadi</t>
    </r>
  </si>
  <si>
    <r>
      <rPr>
        <b/>
        <sz val="10"/>
        <rFont val="Arial"/>
        <family val="2"/>
      </rPr>
      <t>Babesgabetasun larrian edo babesgabe dauden adingabeei egoitza harrera ematea</t>
    </r>
    <r>
      <rPr>
        <sz val="10"/>
        <rFont val="Arial"/>
        <family val="2"/>
      </rPr>
      <t xml:space="preserve"> 
Acogimiento residencial de personas menores de 18 años en situación de desprotección grave o desamparo.</t>
    </r>
  </si>
  <si>
    <r>
      <t xml:space="preserve">GURUTZE GORRIAren Gipuzkoako Bulego Probintziala 
</t>
    </r>
    <r>
      <rPr>
        <sz val="10"/>
        <rFont val="Arial"/>
        <family val="2"/>
      </rPr>
      <t>Oficina Provincial de Gipuzkoa de CRUZ ROJA Española</t>
    </r>
  </si>
  <si>
    <r>
      <rPr>
        <b/>
        <sz val="10"/>
        <rFont val="Arial"/>
        <family val="2"/>
      </rPr>
      <t>Babesgabezia egoeran dauden adingabeei laguntzeko zerbitzuak eskaintzea</t>
    </r>
    <r>
      <rPr>
        <sz val="10"/>
        <rFont val="Arial"/>
        <family val="2"/>
      </rPr>
      <t xml:space="preserve"> 
Prestación de servicios a personas menores en situación de desprotección o desamparo.</t>
    </r>
  </si>
  <si>
    <r>
      <t xml:space="preserve">Hogares Nuevo Futuro Elkartea 
</t>
    </r>
    <r>
      <rPr>
        <sz val="10"/>
        <rFont val="Arial"/>
        <family val="2"/>
      </rPr>
      <t>Asociación Hogares Nuevo Futuro</t>
    </r>
  </si>
  <si>
    <r>
      <rPr>
        <b/>
        <sz val="10"/>
        <rFont val="Arial"/>
        <family val="2"/>
      </rPr>
      <t>Babesgabetasun larrian edo babesgabe dauden adingabeei egoitza harrera ematea</t>
    </r>
    <r>
      <rPr>
        <sz val="10"/>
        <rFont val="Arial"/>
        <family val="2"/>
      </rPr>
      <t xml:space="preserve"> / Acogimiento Residencial de personas menores de 18 años en situación de desprotección grave o desamparo.</t>
    </r>
  </si>
  <si>
    <r>
      <t xml:space="preserve">LARRATXO Fundazioa  
</t>
    </r>
    <r>
      <rPr>
        <sz val="10"/>
        <rFont val="Arial"/>
        <family val="2"/>
      </rPr>
      <t>Fundación Larratxo</t>
    </r>
  </si>
  <si>
    <r>
      <t xml:space="preserve">Mary Ward Elkartea 
</t>
    </r>
    <r>
      <rPr>
        <sz val="10"/>
        <rFont val="Arial"/>
        <family val="2"/>
      </rPr>
      <t>Asociación Mary Ward</t>
    </r>
  </si>
  <si>
    <r>
      <t>HITZARMENAK: ARRETA SOZIO-SANITARIOA</t>
    </r>
    <r>
      <rPr>
        <sz val="10"/>
        <rFont val="Arial"/>
        <family val="2"/>
      </rPr>
      <t xml:space="preserve"> 
CONVENIOS: ATENCIÓN SOCIO-SANITARIA </t>
    </r>
  </si>
  <si>
    <r>
      <t xml:space="preserve">Eusko Jaurlaritza, Araba eta Bizkaiko Foru Aldundiak eta Eudel 
</t>
    </r>
    <r>
      <rPr>
        <sz val="10"/>
        <rFont val="Arial"/>
        <family val="2"/>
      </rPr>
      <t>Gobierno Vasco, Diputaciones Forales de Álava y Bizkaia y Eudel</t>
    </r>
  </si>
  <si>
    <r>
      <rPr>
        <b/>
        <sz val="10"/>
        <rFont val="Arial"/>
        <family val="2"/>
      </rPr>
      <t>Euskal Autonomia Erkidegoko atentzio  soziosanitarioaren eredua definitzeko egitura antolatzaile bat sortzea</t>
    </r>
    <r>
      <rPr>
        <sz val="10"/>
        <rFont val="Arial"/>
        <family val="2"/>
      </rPr>
      <t xml:space="preserve"> 
Creación de la estructura organizativa para la definición del modelo de atención sociosanitaria de la Comunidad Autónoma del País Vasco.</t>
    </r>
  </si>
  <si>
    <t>Mugagabea / Indefinido</t>
  </si>
  <si>
    <r>
      <t xml:space="preserve">Eusko Jaurlaritzako Osasun Saila Osakidetzarekin batera 
</t>
    </r>
    <r>
      <rPr>
        <sz val="10"/>
        <rFont val="Arial"/>
        <family val="2"/>
      </rPr>
      <t>Departamento de Sanidad junto con Osakideza</t>
    </r>
  </si>
  <si>
    <r>
      <rPr>
        <b/>
        <sz val="10"/>
        <rFont val="Arial"/>
        <family val="2"/>
      </rPr>
      <t>Adimen Gaixotasunak dituzten Gipuzkoako gaixoei arreta psiquiatrikoa Eguneko Zentruetan</t>
    </r>
    <r>
      <rPr>
        <sz val="10"/>
        <rFont val="Arial"/>
        <family val="2"/>
      </rPr>
      <t xml:space="preserve"> 
Asistencia Psiquiatrica en los Centros de día Psicosociales para enfermos mentales crónicos de Gipuzkoa.</t>
    </r>
  </si>
  <si>
    <t>Luzapen tazitua / Prórroga Tácita</t>
  </si>
  <si>
    <r>
      <t xml:space="preserve">HITZARMENAK: BESTE  BATZUK 
</t>
    </r>
    <r>
      <rPr>
        <sz val="10"/>
        <rFont val="Arial"/>
        <family val="2"/>
      </rPr>
      <t>CONVENIOS:</t>
    </r>
    <r>
      <rPr>
        <b/>
        <sz val="10"/>
        <rFont val="Arial"/>
        <family val="2"/>
      </rPr>
      <t xml:space="preserve"> </t>
    </r>
    <r>
      <rPr>
        <sz val="10"/>
        <rFont val="Arial"/>
        <family val="2"/>
      </rPr>
      <t xml:space="preserve">OTROS </t>
    </r>
  </si>
  <si>
    <r>
      <t xml:space="preserve">Kalkulo oinarria: urteko gastua
</t>
    </r>
    <r>
      <rPr>
        <sz val="9"/>
        <rFont val="Arial"/>
        <family val="2"/>
      </rPr>
      <t>Base cálculo :importe anual</t>
    </r>
  </si>
  <si>
    <r>
      <t xml:space="preserve">Programen Kopurua
</t>
    </r>
    <r>
      <rPr>
        <sz val="9"/>
        <rFont val="Arial"/>
        <family val="2"/>
      </rPr>
      <t>Importe por programa</t>
    </r>
  </si>
  <si>
    <r>
      <t xml:space="preserve">Deustuko Unibertsitatea
</t>
    </r>
    <r>
      <rPr>
        <sz val="10"/>
        <rFont val="Arial"/>
        <family val="2"/>
      </rPr>
      <t>Universidad de Deusto</t>
    </r>
  </si>
  <si>
    <r>
      <t>Ikerketa,prestakuntza eta azterketako jardunketak antolatzea gizarte politikako gaien inguruan</t>
    </r>
    <r>
      <rPr>
        <sz val="10"/>
        <rFont val="Arial"/>
        <family val="2"/>
      </rPr>
      <t xml:space="preserve">
Actividades de investigación,formación y estudio de determinadas materias relacionadas con el sistema de servicios sociales.</t>
    </r>
  </si>
  <si>
    <r>
      <t xml:space="preserve">DYA Bide laguntza elkartea Gipuzkoan 
</t>
    </r>
    <r>
      <rPr>
        <sz val="10"/>
        <rFont val="Arial"/>
        <family val="2"/>
      </rPr>
      <t>Ayuda en Carretera de Gipuzkoa</t>
    </r>
  </si>
  <si>
    <r>
      <t>Gipuzkoako Garraioaren Lurralde Agintaritza</t>
    </r>
    <r>
      <rPr>
        <sz val="10"/>
        <rFont val="Arial"/>
        <family val="2"/>
      </rPr>
      <t xml:space="preserve">
Autoridad Territorial del Trasporte de Gipuzkoa</t>
    </r>
  </si>
  <si>
    <r>
      <t>Izaera pertsonaleko informazioa emateko lankidetza hitzarmena</t>
    </r>
    <r>
      <rPr>
        <sz val="10"/>
        <rFont val="Arial"/>
        <family val="2"/>
      </rPr>
      <t xml:space="preserve">
Convenio de colaboración en materia de cesión de información de carácter personal.</t>
    </r>
  </si>
  <si>
    <t xml:space="preserve">2016/12/26
</t>
  </si>
  <si>
    <r>
      <t xml:space="preserve">Legazpiko Udala
</t>
    </r>
    <r>
      <rPr>
        <sz val="10"/>
        <rFont val="Arial"/>
        <family val="2"/>
      </rPr>
      <t>Ayuntamiento de Legazpi</t>
    </r>
  </si>
  <si>
    <r>
      <rPr>
        <b/>
        <sz val="10"/>
        <rFont val="Arial"/>
        <family val="2"/>
      </rPr>
      <t xml:space="preserve">Legazpiko gizarte zentroaren erabileraren lagapena Legazpiko Udalari
</t>
    </r>
    <r>
      <rPr>
        <sz val="10"/>
        <rFont val="Arial"/>
        <family val="2"/>
      </rPr>
      <t>Cesión al Ayuntamiento de Legazpi el uso del centro social de Legazpi.</t>
    </r>
  </si>
  <si>
    <r>
      <rPr>
        <b/>
        <sz val="10"/>
        <rFont val="Arial"/>
        <family val="2"/>
      </rPr>
      <t xml:space="preserve">Zumaiako gizarte zentroaren erabileraren lagapena Zumaiako Udalari
</t>
    </r>
    <r>
      <rPr>
        <sz val="10"/>
        <rFont val="Arial"/>
        <family val="2"/>
      </rPr>
      <t>Cesión al Ayuntamiento de Zumaia el uso del centro social de Zumaia</t>
    </r>
  </si>
  <si>
    <r>
      <t xml:space="preserve">KABIA FORU ERAKUNDE AUTONOMOA ,egun, osatzen duten entitateak 
</t>
    </r>
    <r>
      <rPr>
        <sz val="10"/>
        <rFont val="Arial"/>
        <family val="2"/>
      </rPr>
      <t>Entidades que forman parte del ORGANISMO AUTONOMO FORAL KABIA</t>
    </r>
  </si>
  <si>
    <r>
      <t xml:space="preserve">Prestazioak bete behar dituzten pertsonak
</t>
    </r>
    <r>
      <rPr>
        <sz val="10"/>
        <rFont val="Arial"/>
        <family val="2"/>
      </rPr>
      <t>Sujetos obligados a la realización de la prestación</t>
    </r>
  </si>
  <si>
    <r>
      <t xml:space="preserve">Herria 
</t>
    </r>
    <r>
      <rPr>
        <sz val="10"/>
        <rFont val="Arial"/>
        <family val="2"/>
      </rPr>
      <t xml:space="preserve">Municipio </t>
    </r>
    <r>
      <rPr>
        <b/>
        <sz val="10"/>
        <rFont val="Arial"/>
        <family val="2"/>
      </rPr>
      <t xml:space="preserve">  </t>
    </r>
  </si>
  <si>
    <r>
      <t xml:space="preserve"> Gauzatze data
</t>
    </r>
    <r>
      <rPr>
        <sz val="10"/>
        <rFont val="Arial"/>
        <family val="2"/>
      </rPr>
      <t>Fecha de formalización</t>
    </r>
  </si>
  <si>
    <r>
      <t xml:space="preserve">Egonaldien tarifaeguneko
</t>
    </r>
    <r>
      <rPr>
        <sz val="9"/>
        <rFont val="Arial"/>
        <family val="2"/>
      </rPr>
      <t>Tarifa estancias por día</t>
    </r>
  </si>
  <si>
    <r>
      <t xml:space="preserve">Azkoitiako San Jose Erakunde Autonomiaduna
</t>
    </r>
    <r>
      <rPr>
        <sz val="10"/>
        <rFont val="Arial"/>
        <family val="2"/>
      </rPr>
      <t>Organismo Autonomo Residencia San Jose de Azkoitia</t>
    </r>
  </si>
  <si>
    <t>Mugagabea
Indefinido</t>
  </si>
  <si>
    <r>
      <t xml:space="preserve">Fundazio Publiko San Juan Egoitza
</t>
    </r>
    <r>
      <rPr>
        <sz val="10"/>
        <rFont val="Arial"/>
        <family val="2"/>
      </rPr>
      <t>Fundacion Pública Residencia San Juan</t>
    </r>
  </si>
  <si>
    <r>
      <t xml:space="preserve">Fundazio Publiko San Lazaro Egoitza
</t>
    </r>
    <r>
      <rPr>
        <sz val="10"/>
        <rFont val="Arial"/>
        <family val="2"/>
      </rPr>
      <t>Fundación Pública Resid. Ancianos San Lazaro</t>
    </r>
  </si>
  <si>
    <r>
      <t xml:space="preserve">Villabonako Udala 
</t>
    </r>
    <r>
      <rPr>
        <sz val="10"/>
        <rFont val="Arial"/>
        <family val="2"/>
      </rPr>
      <t>Ayuntamiento de Villabona</t>
    </r>
  </si>
  <si>
    <r>
      <rPr>
        <b/>
        <sz val="10"/>
        <rFont val="Arial"/>
        <family val="2"/>
      </rPr>
      <t>Santiago Egoitza</t>
    </r>
    <r>
      <rPr>
        <sz val="10"/>
        <rFont val="Arial"/>
        <family val="2"/>
      </rPr>
      <t xml:space="preserve"> / Residencia Santiago</t>
    </r>
  </si>
  <si>
    <r>
      <t xml:space="preserve">Gastu gehigarria
</t>
    </r>
    <r>
      <rPr>
        <sz val="9"/>
        <rFont val="Arial"/>
        <family val="2"/>
      </rPr>
      <t>Incremento</t>
    </r>
    <r>
      <rPr>
        <b/>
        <sz val="9"/>
        <rFont val="Arial"/>
        <family val="2"/>
      </rPr>
      <t xml:space="preserve"> </t>
    </r>
    <r>
      <rPr>
        <sz val="9"/>
        <rFont val="Arial"/>
        <family val="2"/>
      </rPr>
      <t xml:space="preserve">Gasto </t>
    </r>
  </si>
  <si>
    <t>ASOCIACIÓN SENDOTU ALDI BEREAN</t>
  </si>
  <si>
    <r>
      <t xml:space="preserve">Gizarte bazterketa egoeran eo arriskuan dauden pertsonei gizarteratze eta laneratze programak eskaintzea.
</t>
    </r>
    <r>
      <rPr>
        <sz val="10"/>
        <rFont val="Arial"/>
        <family val="2"/>
      </rPr>
      <t xml:space="preserve">Programas destinados a la inserción socio-laboral de personas que se encuentran en situación o riesgo de exclusión social.
</t>
    </r>
  </si>
  <si>
    <r>
      <t xml:space="preserve">Aransgi-Gipuzkoako pertsona gorren familien elkartea
</t>
    </r>
    <r>
      <rPr>
        <sz val="10"/>
        <rFont val="Arial"/>
        <family val="2"/>
      </rPr>
      <t>Asociación de familias de personas sordas de gipuzkoa</t>
    </r>
    <r>
      <rPr>
        <b/>
        <sz val="10"/>
        <rFont val="Arial"/>
        <family val="2"/>
      </rPr>
      <t xml:space="preserve">
</t>
    </r>
  </si>
  <si>
    <r>
      <t xml:space="preserve">Entzumen urritasunagatik desgaitasun egoeran dauden pertsonei zerbitzuak eta programak eskaintzea.
</t>
    </r>
    <r>
      <rPr>
        <sz val="10"/>
        <rFont val="Arial"/>
        <family val="2"/>
      </rPr>
      <t>Prestación de programas y servicios destinadas a personas con discapacidad afectadas por una deficiencia auditiva.</t>
    </r>
    <r>
      <rPr>
        <b/>
        <sz val="10"/>
        <rFont val="Arial"/>
        <family val="2"/>
      </rPr>
      <t xml:space="preserve">
</t>
    </r>
  </si>
  <si>
    <t>Abaltzisketako Udala</t>
  </si>
  <si>
    <t>Adunako Udala</t>
  </si>
  <si>
    <t>Aiako Udala</t>
  </si>
  <si>
    <t>Aitzondo Zerbitzuen Mankomunitatea</t>
  </si>
  <si>
    <t>Aizarnazabalgo Udala</t>
  </si>
  <si>
    <t>Albizturko Udala</t>
  </si>
  <si>
    <t>Alegiako Udala</t>
  </si>
  <si>
    <t>Alkizako Udala</t>
  </si>
  <si>
    <t>Altzoko Udala</t>
  </si>
  <si>
    <t>Altzagako Udala</t>
  </si>
  <si>
    <t>Amezketako Udala</t>
  </si>
  <si>
    <t>Andoaingo Kiroletako Udal Patronatua</t>
  </si>
  <si>
    <r>
      <t xml:space="preserve"> </t>
    </r>
    <r>
      <rPr>
        <sz val="10"/>
        <color indexed="8"/>
        <rFont val="Arial"/>
        <family val="2"/>
      </rPr>
      <t>Andoaingo Udala</t>
    </r>
  </si>
  <si>
    <t>OGASUNA ETA FINANTZAK
HACIENDA Y FINANZAS</t>
  </si>
  <si>
    <r>
      <rPr>
        <b/>
        <sz val="10"/>
        <rFont val="Arial"/>
        <family val="2"/>
      </rPr>
      <t>Bidasoa Egoitza eta Eguneko Zentroa</t>
    </r>
    <r>
      <rPr>
        <sz val="10"/>
        <rFont val="Arial"/>
        <family val="2"/>
      </rPr>
      <t xml:space="preserve"> / Residencia y Centro de día</t>
    </r>
  </si>
  <si>
    <r>
      <t>Mugagabea</t>
    </r>
    <r>
      <rPr>
        <sz val="8"/>
        <rFont val="Arial"/>
        <family val="2"/>
      </rPr>
      <t xml:space="preserve">
Indefinida</t>
    </r>
  </si>
  <si>
    <r>
      <t xml:space="preserve">Asociación red de apoyo a la inserción socio-laboral RAIS EUSKADI Elkartea
</t>
    </r>
    <r>
      <rPr>
        <sz val="10"/>
        <rFont val="Arial"/>
        <family val="2"/>
      </rPr>
      <t>Asociación red de apoyo a la inserción socio-laboral Rais Euskadi</t>
    </r>
  </si>
  <si>
    <r>
      <rPr>
        <b/>
        <sz val="10"/>
        <rFont val="Arial"/>
        <family val="2"/>
      </rPr>
      <t xml:space="preserve">Gizarte bazterketa egoeran edo arriskuan dauden pertsonei gizarteratze eta laneratze programak eskaintzea.
</t>
    </r>
    <r>
      <rPr>
        <sz val="10"/>
        <rFont val="Arial"/>
        <family val="2"/>
      </rPr>
      <t>Prestación de programas destinados a la inserción socio-laboral de personas que se encuentren en situación o riesgo de exclusión social.</t>
    </r>
  </si>
  <si>
    <r>
      <t>Eguneko Zentru  eta Egoitzetako erabiltzaile diren pertsonen lokalizazio goiztiarra eta  Arretarako larrialdi baliabideak ematea ostaturako, elikagaietarako, babeserako etab. halabeharrez instalazioetatik atera behar direnean.</t>
    </r>
    <r>
      <rPr>
        <sz val="8"/>
        <rFont val="Arial"/>
        <family val="2"/>
      </rPr>
      <t xml:space="preserve">
Localización temprana  de usuarios de Centros de día y Residencias y proporcionar  recursos de emergencia para la atención inmediata de albergue, sustento alimencicio, etc. cuando deban ser desalojadas por motivos de seguridad o por otras causas de fuerza mayor.</t>
    </r>
  </si>
  <si>
    <r>
      <rPr>
        <b/>
        <sz val="10"/>
        <rFont val="Arial"/>
        <family val="2"/>
      </rPr>
      <t>Andoaingo udala</t>
    </r>
    <r>
      <rPr>
        <sz val="10"/>
        <rFont val="Arial"/>
        <family val="2"/>
      </rPr>
      <t xml:space="preserve">
Ayuntamiento de Andoain</t>
    </r>
  </si>
  <si>
    <t>KULTURA, TURISMO, GAZTERIA ETA KIROLA
CULTURA, TURISMO, JUVENTUD Y DEPORTE</t>
  </si>
  <si>
    <r>
      <t xml:space="preserve">HITZARMENAK eta KONTRATU PROGRAMAK: PERTSONA DESGAITUEN EGONALDIAK ETA PROGRAMA EZBERDINAK
</t>
    </r>
    <r>
      <rPr>
        <sz val="10"/>
        <rFont val="Arial"/>
        <family val="2"/>
      </rPr>
      <t>CONVENIOS Y CONTRATOS PROGRAMAS: ESTANCIAS Y DIVERSOS PROGRAMAS  DE PERSONAS CON DISCAPACIDAD.</t>
    </r>
  </si>
  <si>
    <t xml:space="preserve"> (BFA) Ekonomi eta Lurralde Garapena Sustatzeko Saila</t>
  </si>
  <si>
    <t>Euskadiko 2020 Ekintzailetzako Erakunde arteko Planak (2020 EEP) bultzatzen duen Euskadiren ekonomia eta gizarte eraldaketarako beharrezkoa den lankidetza/colaboración necesaria para la transformación económica y social del País Vasco que inspira el Plan Interinstitucional de Emprendimiento de Euskadi 2020 (PIE 2020)</t>
  </si>
  <si>
    <t>EZ/NO</t>
  </si>
  <si>
    <t>informazioa trukatuko dute, jakintza transferituko dute eta ekintzailetza aurreratu eta talentu espezializatua sortu, mantendu eta erakartzearekin zerikusia duten ekimen jakin batzuk diseinatzeko eta garatzeko aukerak aztertuko dituzte/compartirán información, transferirán conocimiento y analizarán posibilidades de diseño y desarrollo de iniciativas concretas vinculadas con el emprendimiento avanzado y la generación, retención y atracción de talento especializado</t>
  </si>
  <si>
    <t>"Sustraia" programa telebistan ematea / Producción televisiva del programa “Sustraia”</t>
  </si>
  <si>
    <t>Baso suteen prebentzioko eta haien aurkako jarduerak koordinatzea / Coordinación de actuaciones en la prevención y lucha contra los incendios forestales</t>
  </si>
  <si>
    <t>Aizkorri-Aratz Parke Naturalaren finantzazioa / Financiación del Parque Natural de Aizkorri-Aratz</t>
  </si>
  <si>
    <t>Pagoetako Parke Naturaleko herri erabilerako eta ingurumen heziketako programetan parte hartu eta finantzatzea / Participación y financiación de los programas de uso público y educación ambiental del Parque Natural de Pagoeta</t>
  </si>
  <si>
    <t>NBEF eta LGNEF Europako Funtsen kargura finantzatutako landa garapenerako laguntza zuzenak eta neurriak ordaintzea eta kudeatzea / Gestión y pago de las ayudas directas y medidas de desarrollo rural financiadas con cargo a los fondos comunitarios FEAGA y FEADER</t>
  </si>
  <si>
    <t>Basurdeek Gipuzkoako nekazaritza ustialekuetan eragindako kalteengatik aurkezten diren erreklamazioak kudeatzea / Gestión de reclamaciones por daños producidos por jabalíes en explotaciones agrarias de Gipuzkoa</t>
  </si>
  <si>
    <t>Entzefalopatia Espongiforme Kutsagarriei buruzko ikerkuntzar / Investigación de las Encefalopatias Espongiformes Transmisibles</t>
  </si>
  <si>
    <t>Laborategiko analisi lanak / Realización de análisis laboratoriales</t>
  </si>
  <si>
    <t>Nekazaritzalde bat erabili, garatu eta ustiatzea / Uso, desarrollo y explotación de una Nekazaritzaldea</t>
  </si>
  <si>
    <t>Nekazaritzako eta abeltzaintzako gaien eta kirol instalazioen laboratorioko analisiak / Análisis laboratoriales de productos agropecuarios e instalaciones deportivas</t>
  </si>
  <si>
    <t>Nekazaritza jarduerak behar baino lehenago uzteko laguntzak / Ayudas al cese anticipado de la actividad agraria</t>
  </si>
  <si>
    <r>
      <t xml:space="preserve"> GIPUZKOAKO FORU ALDUNDIKO GIZARTE POLITIKA DEPARTAMENTUKO HITZARMEN ETA KONTRATU PROGRAMEN ZERRENDA</t>
    </r>
    <r>
      <rPr>
        <u val="single"/>
        <sz val="10"/>
        <rFont val="Arial"/>
        <family val="2"/>
      </rPr>
      <t xml:space="preserve"> /LISTADO DE CONVENIOS Y CONTRATOS PROGRAMA DEL DEPARTAMENTO DE POLÍTICAS SOCIALES DE LA D.F.G.</t>
    </r>
  </si>
  <si>
    <r>
      <t xml:space="preserve">INDARREAN DAUDEN HITZARMENAK  (Ekonomia Sustapeneko, Landa Inguruneko eta Lurralde Orekako Dep. - Ekonomia Sustapeneko  alorra) </t>
    </r>
    <r>
      <rPr>
        <sz val="9"/>
        <rFont val="Arial"/>
        <family val="2"/>
      </rPr>
      <t>/ 
CONVENIOS VIGENTES (Dpto. Promoción Económica, Medio Rural y Equilibrio Territorial - Area Promoción Económica)</t>
    </r>
  </si>
  <si>
    <r>
      <t>Sinatzaileak</t>
    </r>
    <r>
      <rPr>
        <sz val="8"/>
        <rFont val="Arial"/>
        <family val="2"/>
      </rPr>
      <t xml:space="preserve">
Partes firmantes</t>
    </r>
  </si>
  <si>
    <r>
      <t>Xedea</t>
    </r>
    <r>
      <rPr>
        <sz val="8"/>
        <rFont val="Arial"/>
        <family val="2"/>
      </rPr>
      <t xml:space="preserve">
Objeto</t>
    </r>
  </si>
  <si>
    <r>
      <t>Iraupena</t>
    </r>
    <r>
      <rPr>
        <sz val="8"/>
        <rFont val="Arial"/>
        <family val="2"/>
      </rPr>
      <t xml:space="preserve">
Duración</t>
    </r>
  </si>
  <si>
    <r>
      <t>Egindako aldaketak</t>
    </r>
    <r>
      <rPr>
        <sz val="8"/>
        <rFont val="Arial"/>
        <family val="2"/>
      </rPr>
      <t xml:space="preserve">
Modificaciones realizadas</t>
    </r>
  </si>
  <si>
    <r>
      <t>Hitzartutako prestazioak</t>
    </r>
    <r>
      <rPr>
        <sz val="8"/>
        <rFont val="Arial"/>
        <family val="2"/>
      </rPr>
      <t xml:space="preserve">
Prestaciones convenidas</t>
    </r>
  </si>
  <si>
    <r>
      <t>Prestazioak bete behar dituzten pertsonak</t>
    </r>
    <r>
      <rPr>
        <sz val="8"/>
        <rFont val="Arial"/>
        <family val="2"/>
      </rPr>
      <t xml:space="preserve">
Sujetos obligados a la realización de la prestación</t>
    </r>
  </si>
  <si>
    <r>
      <t>Hitzartutako betebehar ekonomikoa</t>
    </r>
    <r>
      <rPr>
        <sz val="8"/>
        <rFont val="Arial"/>
        <family val="2"/>
      </rPr>
      <t xml:space="preserve">
Obligaciones económicas convenidas</t>
    </r>
  </si>
  <si>
    <t>esparru orokorra finkatzea amankomunean dituzten lan ildo ezberdinetan /establecer el marco general de colaboración en diferentes líneas de trabajo de interés mutuo</t>
  </si>
  <si>
    <t>elkarlana / cooperación</t>
  </si>
  <si>
    <t xml:space="preserve">Telefónica de España SAU </t>
  </si>
  <si>
    <t xml:space="preserve">OPEN FUTURE Proiektua bultzatzea /Impulso del proyecto  OPEN FUTURE" </t>
  </si>
  <si>
    <t xml:space="preserve">GFA-ko Ogasun eta Finantza Departamentua </t>
  </si>
  <si>
    <t xml:space="preserve">Sozietateen gaineko zergaren foru araudian jasotako berrikuntzako jarduerengatiko kenkaria aplikatzeko txostenak egiteari begira bi departamentuen arteko harreman esparrua ezartzea/ Establecer el marco de relación entre ambos departamentos en materia de emisión de informes a los efectos de la aplicación de la deducción por actividades de innovación de la normativa foral del impuesto sobre sociedades. </t>
  </si>
  <si>
    <t xml:space="preserve">Sozietateen gaineko zergaren foru araudian jasotako berrikuntzako jarduerengatiko kenkaria aplikatzeko txostenak egitea Ogasuneko lankidetzarekin / Emitir informes a los efectos de la aplicación de la deducción por actividades de innovación de la normativa foral del impuesto sobre sociedades, con el apoyo de Hacienda  </t>
  </si>
  <si>
    <t>Ogasun eta Finantza Departamentua eta Ekonomia Sustapeneko, Landa Inguruneko  eta Lurralde Orekako Departamentua.</t>
  </si>
  <si>
    <r>
      <t xml:space="preserve">INDARREAN DAUDEN HITZARMENAK  (Ekonomia Sustapeneko, Landa Inguruneko eta Lurralde Orekako Dep. - Landa Inguruneko  alorra) </t>
    </r>
    <r>
      <rPr>
        <sz val="9"/>
        <rFont val="Arial"/>
        <family val="2"/>
      </rPr>
      <t>/
 CONVENIOS VIGENTES (Dpto. Promoción Económica, Medio Rural y Equilibrio Territorial - Area Medio Rural)</t>
    </r>
  </si>
  <si>
    <t>HAZI Fundazioa</t>
  </si>
  <si>
    <t>LIFE BACCATA proiektua / Proyecto LIFE BACCATA</t>
  </si>
  <si>
    <t>LIFE Oreka Mendian proiektua / Proyecto LIFE Oreka Mendian</t>
  </si>
  <si>
    <t>POCTEFA Green proiektua /  Proyecto POCTEFA Green</t>
  </si>
  <si>
    <t>5 años después del pago final</t>
  </si>
  <si>
    <t>Euskal Herriko Unibertsitatea / Universidad del País Vasco</t>
  </si>
  <si>
    <t>Elkarlana Leitzaran ibaiko habitat flubialaren leheneratzeari lotutako lanek eta ikerketak hobeto burutu ahal izateko, IREKIBAI LIFEren barruan / Cooperación para una mejor ejecución de las obras y los estudios asociados a la restauración del hábitat fluvial en el río Leitzaran, dentro del LIFE IREKIBAI</t>
  </si>
  <si>
    <t>Gestión Ambiental de Navarra S.A., Fundación HAZI Fundazioa y Agencia Vasca del Agua – Ur Agentzia.</t>
  </si>
  <si>
    <t>Elkartzeko akordioa LIFE IrekiBAI LIFE14 NAT/ES/000168 proiektua garatzeko: Nafarroak eta Gipuzkoak partekatzen dituzten ibaien lotura eta bertako habitatak hobetzea / Acuerdo de asociación para el desarrollo del proyecto LIFE IrekiBAI LIFE14 NAT/ES/000168: mejora de la conectividad y de los hábitats de los ríos compartidos por Navarra y Gipuzkoa</t>
  </si>
  <si>
    <t>LIFE IrekiBAI LIFE14 NAT/ES/000168 proiektua garatzea: Nafarroak eta Gipuzkoak partekatzen dituzten ibaien lotura eta bertako habitatak hobetzea / Desarrollo del proyecto LIFE IrekiBAI LIFE14 NAT/ES/000168: mejora de la conectividad y de los hábitats de los ríos compartidos por Navarra y Gipuzkoa</t>
  </si>
  <si>
    <t>Europako Fondoa / Fondo Europeo (1.799.624,00 €)</t>
  </si>
  <si>
    <t>Comisión Europea (Agencia Ejecutiva para las Pequeñas y Medianas Empresas - EASME)</t>
  </si>
  <si>
    <t>LIFE14 NAT/ES/000186 IrekiBAI proiektua: Nafarroak eta Gipuzkoak partekatzen dituzten ibaien lotura eta bertako habitatak hobetzea / Proyecto LIFE14 NAT/ES/000186 IrekiBai: mejora de la conectividad y de los hábitats de los ríos compartidos por Navarra y Gipuzkoa</t>
  </si>
  <si>
    <t>Zarauzko Udala / Ayuntamiento de Zarautz</t>
  </si>
  <si>
    <t>Iñurritzako Biotopoko mantentze-lanak koordinatzeko</t>
  </si>
  <si>
    <t>Iñurritzako Biotopoko mantentze-lanak koordinatzea / Coordinación de trabajos de mantenimiento en el Biotopo de Inurritza</t>
  </si>
  <si>
    <t>Usurbilgo Udala / Ayuntamiento de Usurbil</t>
  </si>
  <si>
    <t>1.073.1 “Irisasi” Herri Onurako Mendiaren Kudeaketan parte hartzeko</t>
  </si>
  <si>
    <t>1.073.1 “Irisasi” Herri Onurako Mendiaren Kudeaketan parte hartzea</t>
  </si>
  <si>
    <t>Universidad de Oviedo</t>
  </si>
  <si>
    <t>Proyecto LIFE+ ARCOS (Dunas)</t>
  </si>
  <si>
    <t>Europako Fondoa / Fondo Europeo (87.212,00 €)</t>
  </si>
  <si>
    <t>TRAGSATEC, Tecnologías y servicios Agrarios, S.A.</t>
  </si>
  <si>
    <t>Desarrollo de las acciones previstas en el proyecto Life+ Naturaleza 13 NAT/ES/001171 Life Lutreola Spain “Nuevos enfoques en la conservación del visón europeo en España”</t>
  </si>
  <si>
    <t>Europako Fondoa / Fondo Europeo (138.020,00 €)</t>
  </si>
  <si>
    <t>Aita Etxe, S.L.</t>
  </si>
  <si>
    <r>
      <t>Aita Etxe Egoitza</t>
    </r>
    <r>
      <rPr>
        <sz val="10"/>
        <rFont val="Arial"/>
        <family val="2"/>
      </rPr>
      <t xml:space="preserve"> /Residencia</t>
    </r>
  </si>
  <si>
    <r>
      <t xml:space="preserve">Aita Menni Ospitalea </t>
    </r>
    <r>
      <rPr>
        <sz val="10"/>
        <color indexed="8"/>
        <rFont val="Arial"/>
        <family val="2"/>
      </rPr>
      <t>Centro Hospital Aita Menni</t>
    </r>
  </si>
  <si>
    <r>
      <rPr>
        <b/>
        <sz val="10"/>
        <rFont val="Arial"/>
        <family val="2"/>
      </rPr>
      <t>Benito Menni Egoitza</t>
    </r>
    <r>
      <rPr>
        <sz val="10"/>
        <rFont val="Arial"/>
        <family val="2"/>
      </rPr>
      <t xml:space="preserve"> / Residencia</t>
    </r>
  </si>
  <si>
    <r>
      <rPr>
        <b/>
        <sz val="10"/>
        <rFont val="Arial"/>
        <family val="2"/>
      </rPr>
      <t>Aita Menni Eguneko Zentro Psikogeriatrikoa</t>
    </r>
    <r>
      <rPr>
        <sz val="10"/>
        <rFont val="Arial"/>
        <family val="2"/>
      </rPr>
      <t xml:space="preserve"> 
Centro de día Psicogeriátrico</t>
    </r>
  </si>
  <si>
    <r>
      <rPr>
        <b/>
        <sz val="10"/>
        <rFont val="Arial"/>
        <family val="2"/>
      </rPr>
      <t>Eskoriatza Eguneko Zentroa</t>
    </r>
    <r>
      <rPr>
        <sz val="10"/>
        <rFont val="Arial"/>
        <family val="2"/>
      </rPr>
      <t xml:space="preserve"> / Centro de día</t>
    </r>
  </si>
  <si>
    <t>Aiton Etxe Eguneko Zentroa, S.L.</t>
  </si>
  <si>
    <r>
      <rPr>
        <b/>
        <sz val="10"/>
        <rFont val="Arial"/>
        <family val="2"/>
      </rPr>
      <t>Aiton Etxe Eguneko Zentroa</t>
    </r>
    <r>
      <rPr>
        <sz val="10"/>
        <rFont val="Arial"/>
        <family val="2"/>
      </rPr>
      <t xml:space="preserve"> /Centro de día</t>
    </r>
  </si>
  <si>
    <r>
      <t xml:space="preserve">Andoaingo Udala 
</t>
    </r>
    <r>
      <rPr>
        <sz val="10"/>
        <rFont val="Arial"/>
        <family val="2"/>
      </rPr>
      <t>Ayuntamiento de Andoain</t>
    </r>
  </si>
  <si>
    <r>
      <rPr>
        <b/>
        <sz val="10"/>
        <rFont val="Arial"/>
        <family val="2"/>
      </rPr>
      <t>Pakeleku Eguneko Zentroa</t>
    </r>
    <r>
      <rPr>
        <sz val="10"/>
        <rFont val="Arial"/>
        <family val="2"/>
      </rPr>
      <t xml:space="preserve">  / Centro de día </t>
    </r>
  </si>
  <si>
    <r>
      <t xml:space="preserve">Azpeitiako Udala 
</t>
    </r>
    <r>
      <rPr>
        <sz val="10"/>
        <rFont val="Arial"/>
        <family val="2"/>
      </rPr>
      <t>Ayuntamiento de Azpeitia</t>
    </r>
  </si>
  <si>
    <r>
      <rPr>
        <b/>
        <sz val="10"/>
        <rFont val="Arial"/>
        <family val="2"/>
      </rPr>
      <t>Bistaeder Eguneko Zentroa</t>
    </r>
    <r>
      <rPr>
        <sz val="10"/>
        <rFont val="Arial"/>
        <family val="2"/>
      </rPr>
      <t xml:space="preserve"> / Centro de día </t>
    </r>
  </si>
  <si>
    <r>
      <t xml:space="preserve">Beasaingo Udala 
</t>
    </r>
    <r>
      <rPr>
        <sz val="10"/>
        <rFont val="Arial"/>
        <family val="2"/>
      </rPr>
      <t>Ayuntamiento de Beasain</t>
    </r>
  </si>
  <si>
    <r>
      <rPr>
        <b/>
        <sz val="10"/>
        <rFont val="Arial"/>
        <family val="2"/>
      </rPr>
      <t>Beasaingo Eguneko Zentroa</t>
    </r>
    <r>
      <rPr>
        <sz val="10"/>
        <rFont val="Arial"/>
        <family val="2"/>
      </rPr>
      <t xml:space="preserve"> /Centro de día </t>
    </r>
  </si>
  <si>
    <t>Biharko Gipuzkoa S.L.</t>
  </si>
  <si>
    <r>
      <rPr>
        <b/>
        <sz val="10"/>
        <rFont val="Arial"/>
        <family val="2"/>
      </rPr>
      <t>Arangoiti Egoitza</t>
    </r>
    <r>
      <rPr>
        <sz val="10"/>
        <rFont val="Arial"/>
        <family val="2"/>
      </rPr>
      <t xml:space="preserve"> / Residencia </t>
    </r>
  </si>
  <si>
    <r>
      <t xml:space="preserve">Bihotz Sakratua Zaharren Egoitza Udal Patronatoa
</t>
    </r>
    <r>
      <rPr>
        <sz val="10"/>
        <rFont val="Arial"/>
        <family val="2"/>
      </rPr>
      <t>Patronato Municipal Residencia de Ancianos Sagrado Corazón de Rentería</t>
    </r>
  </si>
  <si>
    <r>
      <rPr>
        <b/>
        <sz val="10"/>
        <rFont val="Arial"/>
        <family val="2"/>
      </rPr>
      <t>Sagrado Corazón Egoitza</t>
    </r>
    <r>
      <rPr>
        <sz val="10"/>
        <rFont val="Arial"/>
        <family val="2"/>
      </rPr>
      <t xml:space="preserve"> / Residencia</t>
    </r>
  </si>
  <si>
    <t xml:space="preserve">Fundación Residencia de Ancianos Petra Lecuona </t>
  </si>
  <si>
    <r>
      <rPr>
        <b/>
        <sz val="10"/>
        <rFont val="Arial"/>
        <family val="2"/>
      </rPr>
      <t>Petra Lekuona  Egoitza</t>
    </r>
    <r>
      <rPr>
        <sz val="10"/>
        <rFont val="Arial"/>
        <family val="2"/>
      </rPr>
      <t xml:space="preserve"> / Residencia </t>
    </r>
  </si>
  <si>
    <t>Gestión de Servicios Residenciales, S.Coop.</t>
  </si>
  <si>
    <r>
      <t>San Juan y Magdalena Egoitza</t>
    </r>
    <r>
      <rPr>
        <sz val="10"/>
        <rFont val="Arial"/>
        <family val="2"/>
      </rPr>
      <t xml:space="preserve"> / Residencia </t>
    </r>
  </si>
  <si>
    <t xml:space="preserve">  </t>
  </si>
  <si>
    <r>
      <t xml:space="preserve">Erresidentzia Berriz
</t>
    </r>
    <r>
      <rPr>
        <sz val="10"/>
        <rFont val="Arial"/>
        <family val="2"/>
      </rPr>
      <t>Residencia Berriz</t>
    </r>
  </si>
  <si>
    <r>
      <t xml:space="preserve">Atzegi babes fundazioa
</t>
    </r>
    <r>
      <rPr>
        <sz val="10"/>
        <rFont val="Arial"/>
        <family val="2"/>
      </rPr>
      <t>Fundación Tutelar Atzegi</t>
    </r>
  </si>
  <si>
    <r>
      <rPr>
        <b/>
        <sz val="10"/>
        <rFont val="Arial"/>
        <family val="2"/>
      </rPr>
      <t xml:space="preserve">Epai bidez ezgaitutako edota ezgaituak izateko prozesuan dauden pertsona helduentzako tutoretza-zerbituza eskaintzea.
</t>
    </r>
    <r>
      <rPr>
        <sz val="10"/>
        <rFont val="Arial"/>
        <family val="2"/>
      </rPr>
      <t>Prestación de servicio de tutela para personas adultas incapacitadas judicialmente o en proceso de incapacitación.</t>
    </r>
  </si>
  <si>
    <r>
      <t xml:space="preserve">San Rafael A.Z. fundazioa
</t>
    </r>
    <r>
      <rPr>
        <sz val="10"/>
        <rFont val="Arial"/>
        <family val="2"/>
      </rPr>
      <t>San Rafael A.Z. fundazioa</t>
    </r>
    <r>
      <rPr>
        <b/>
        <sz val="10"/>
        <rFont val="Arial"/>
        <family val="2"/>
      </rPr>
      <t xml:space="preserve">
</t>
    </r>
  </si>
  <si>
    <r>
      <t xml:space="preserve">Gaixotasun mentala duten pertsonentzako egoitza zentroak- Etxebizitzak laguntzekin
</t>
    </r>
    <r>
      <rPr>
        <sz val="10"/>
        <rFont val="Arial"/>
        <family val="2"/>
      </rPr>
      <t>Centros residenciales para personas con enfermedad mental</t>
    </r>
    <r>
      <rPr>
        <b/>
        <sz val="10"/>
        <rFont val="Arial"/>
        <family val="2"/>
      </rPr>
      <t xml:space="preserve">
</t>
    </r>
  </si>
  <si>
    <r>
      <t xml:space="preserve">Euskadiko birgizarteratze Institutua- EBI 
</t>
    </r>
    <r>
      <rPr>
        <sz val="10"/>
        <rFont val="Arial"/>
        <family val="2"/>
      </rPr>
      <t>Asociación Instituto de Reintegración Social de Euskadi- IRSE</t>
    </r>
  </si>
  <si>
    <r>
      <t xml:space="preserve">Gizarte babesgabetasuneko egoeran edo arriskuan dauden adingabeei zuzendutako eguneko zerbitzua edo zentroaren garapen esperimentala.
</t>
    </r>
    <r>
      <rPr>
        <sz val="10"/>
        <rFont val="Arial"/>
        <family val="2"/>
      </rPr>
      <t>Desarrollo esperimental del servicio o centro de día dirigido a menores en riesgo o situación de desprotección social en Gipuzkoa.</t>
    </r>
  </si>
  <si>
    <r>
      <rPr>
        <b/>
        <sz val="10"/>
        <rFont val="Arial"/>
        <family val="2"/>
      </rPr>
      <t>San Jose  Egoitza</t>
    </r>
    <r>
      <rPr>
        <sz val="10"/>
        <rFont val="Arial"/>
        <family val="2"/>
      </rPr>
      <t xml:space="preserve"> 
Residencia San Jose</t>
    </r>
  </si>
  <si>
    <r>
      <rPr>
        <b/>
        <sz val="10"/>
        <rFont val="Arial"/>
        <family val="2"/>
      </rPr>
      <t>San Juan Egoitza</t>
    </r>
    <r>
      <rPr>
        <sz val="10"/>
        <rFont val="Arial"/>
        <family val="2"/>
      </rPr>
      <t xml:space="preserve"> 
 Residencia San Juan</t>
    </r>
  </si>
  <si>
    <r>
      <rPr>
        <b/>
        <sz val="10"/>
        <rFont val="Arial"/>
        <family val="2"/>
      </rPr>
      <t>San Lazaro Egoitza</t>
    </r>
    <r>
      <rPr>
        <sz val="10"/>
        <rFont val="Arial"/>
        <family val="2"/>
      </rPr>
      <t xml:space="preserve"> 
 Residencia San Lázaro</t>
    </r>
  </si>
  <si>
    <r>
      <rPr>
        <b/>
        <sz val="10"/>
        <rFont val="Arial"/>
        <family val="2"/>
      </rPr>
      <t>San Juan Bautista</t>
    </r>
    <r>
      <rPr>
        <sz val="10"/>
        <rFont val="Arial"/>
        <family val="2"/>
      </rPr>
      <t xml:space="preserve"> egoitza
 Residencia San Juan Bautista
</t>
    </r>
  </si>
  <si>
    <r>
      <rPr>
        <b/>
        <sz val="10"/>
        <rFont val="Arial"/>
        <family val="2"/>
      </rPr>
      <t>Bergarako udala</t>
    </r>
    <r>
      <rPr>
        <sz val="10"/>
        <rFont val="Arial"/>
        <family val="2"/>
      </rPr>
      <t xml:space="preserve">
Ayuntamiento de Bergara</t>
    </r>
  </si>
  <si>
    <r>
      <rPr>
        <b/>
        <sz val="10"/>
        <rFont val="Arial"/>
        <family val="2"/>
      </rPr>
      <t>Mizpirualde</t>
    </r>
    <r>
      <rPr>
        <sz val="10"/>
        <rFont val="Arial"/>
        <family val="2"/>
      </rPr>
      <t xml:space="preserve"> egoitza 
Residencia Mizpirualde</t>
    </r>
  </si>
  <si>
    <r>
      <rPr>
        <b/>
        <sz val="10"/>
        <rFont val="Arial"/>
        <family val="2"/>
      </rPr>
      <t>Lasarte Oriako udala</t>
    </r>
    <r>
      <rPr>
        <sz val="10"/>
        <rFont val="Arial"/>
        <family val="2"/>
      </rPr>
      <t xml:space="preserve">
Ayuntamiento de Lasarte Oria</t>
    </r>
  </si>
  <si>
    <r>
      <rPr>
        <b/>
        <sz val="10"/>
        <rFont val="Arial"/>
        <family val="2"/>
      </rPr>
      <t xml:space="preserve">Atsobakar </t>
    </r>
    <r>
      <rPr>
        <sz val="10"/>
        <rFont val="Arial"/>
        <family val="2"/>
      </rPr>
      <t>egoitza
Residencia Atsobakar</t>
    </r>
  </si>
  <si>
    <r>
      <rPr>
        <b/>
        <sz val="10"/>
        <rFont val="Arial"/>
        <family val="2"/>
      </rPr>
      <t xml:space="preserve">Ordiziako Udala
</t>
    </r>
    <r>
      <rPr>
        <sz val="10"/>
        <rFont val="Arial"/>
        <family val="2"/>
      </rPr>
      <t>Ayuntamiento de Ordizia</t>
    </r>
  </si>
  <si>
    <r>
      <rPr>
        <b/>
        <sz val="10"/>
        <rFont val="Arial"/>
        <family val="2"/>
      </rPr>
      <t xml:space="preserve">San Jose </t>
    </r>
    <r>
      <rPr>
        <sz val="10"/>
        <rFont val="Arial"/>
        <family val="2"/>
      </rPr>
      <t xml:space="preserve"> Egoitza
Residencia San Jose</t>
    </r>
  </si>
  <si>
    <r>
      <t xml:space="preserve">2018ko 4.hiruhilabetean hitzartutako hitzarmen berriak
</t>
    </r>
    <r>
      <rPr>
        <sz val="10"/>
        <color indexed="62"/>
        <rFont val="Arial"/>
        <family val="2"/>
      </rPr>
      <t xml:space="preserve"> Convenios suscritos en el 4ºtrimestre del 2018</t>
    </r>
  </si>
  <si>
    <r>
      <t xml:space="preserve">ZABALDUZ KOOP. ELK.
</t>
    </r>
    <r>
      <rPr>
        <sz val="10"/>
        <rFont val="Arial"/>
        <family val="2"/>
      </rPr>
      <t>ZABALDUZ KOOP ELK.</t>
    </r>
    <r>
      <rPr>
        <b/>
        <sz val="10"/>
        <rFont val="Arial"/>
        <family val="2"/>
      </rPr>
      <t xml:space="preserve">
</t>
    </r>
  </si>
  <si>
    <r>
      <t xml:space="preserve">Emantzipaziorako programen garapena
</t>
    </r>
    <r>
      <rPr>
        <sz val="10"/>
        <rFont val="Arial"/>
        <family val="2"/>
      </rPr>
      <t>Desarrollo de programas de emancipación</t>
    </r>
  </si>
  <si>
    <r>
      <t xml:space="preserve">2018ko 4.hiruhilabetean aldatutako hitzarmen berriak
</t>
    </r>
    <r>
      <rPr>
        <sz val="10"/>
        <color indexed="62"/>
        <rFont val="Arial"/>
        <family val="2"/>
      </rPr>
      <t xml:space="preserve"> Convenios modificados en el 4ºtrimestre del 2018</t>
    </r>
  </si>
  <si>
    <t>Ogasun eta Finantza Departamentua eta Gipuzkoa, eta Bidasoa-Txingudi Mugaz Gaindiko Partzuergoa.                                             Departamento de Hacienda y Finanzas, y Consorcio Transfronterizo Bidasoa-Txingudi</t>
  </si>
  <si>
    <t>Zerga informazioa emateko lankidetza hitzarmena                                                                                                                                                          Convenio de colaboración en materia de cesión de información tributaria</t>
  </si>
  <si>
    <t>Formalizazioa: 2018/10/23
Sinatzen den unetik mugagabeko indarraldia izango du, bere babespeko informazio lagapenei dagokienez, beti ere informazio-hartzaileak lagapen horietako bakoitza ahalbidetzen duten eskuduntzei eta funtzioei bere gain eusten badie, eta salbu bietako edozeinek haren amaieraren gaztigua egiten badu gutxienez hiru hilabete lehenago ondoriorik gabe uzteko proposatzen den eguna baino.
Formalización: 29/04/2014
Desde su suscripción tendrá vigencia indefinida en relación a los suministros de información que ampare, siempre que el cesionario mantenga las competencias y funciones que habiliten cada suministro, y salvo denuncia por cualquiera de las partes con un preaviso de tres meses a la fecha en que se proponga dejar sin efecto.</t>
  </si>
  <si>
    <r>
      <t xml:space="preserve">ikusi xedea </t>
    </r>
    <r>
      <rPr>
        <sz val="8"/>
        <rFont val="Arial"/>
        <family val="2"/>
      </rPr>
      <t>/ Ver objeto</t>
    </r>
  </si>
  <si>
    <t>Ez du sortzen sinatzaileen arteko obligazio ekonomikorik.                                                                 No comporta obligaciones económicas entre las partes.</t>
  </si>
  <si>
    <t>INDARREAN DAUDEN HITZARMENAK  /  CONVENIOS SUSCRITOS VIGENTES</t>
  </si>
  <si>
    <t>Kodea
Código</t>
  </si>
  <si>
    <t>Sinatzaileak
Partes firmantes</t>
  </si>
  <si>
    <t>Xedea 
Objeto</t>
  </si>
  <si>
    <t>Iraupena 
Duración</t>
  </si>
  <si>
    <t>Egindako aldaketak
Modificaciones realizadas</t>
  </si>
  <si>
    <t>Hitzartutako prestazioak
Prestaciones convenidas</t>
  </si>
  <si>
    <t>Prestazioak bete behar dituzten pertsonak
Sujetos obligados a la realización de la prestación</t>
  </si>
  <si>
    <t>Hitzartutako betebehar ekonomikoa
Obligaciones económicas convenidas</t>
  </si>
  <si>
    <t>GOBERNANTZAKO ETA GIZARTEAREKIKO KOMUNIKAZIOA / GOBERNANZA Y COMUNICACIÓN CON LA SOCIEDAD</t>
  </si>
  <si>
    <t xml:space="preserve">50 Erakunde / 50 Organismos: 1.eranskina / anexo 1  
</t>
  </si>
  <si>
    <t>Gipuzkoako Foru Aldundiarekin lankidetza beraien erregistroetan idatziak aurkezteko / Colaboración con la Diputación Foral de Gipuzkoa para la presentación de escritos en sus registros</t>
  </si>
  <si>
    <t>Lau urte eta automatikoki luzatzen dira lau urteka / Cuatro años prorrogados automáticamente por periodos de cuatro años</t>
  </si>
  <si>
    <t xml:space="preserve"> Erregistroari dagozkionak / Propias del registro</t>
  </si>
  <si>
    <t>Hitzarmeneko alderdiak / Partes convenidas (1.eranskina / anexo 1)</t>
  </si>
  <si>
    <t xml:space="preserve">Bizkaiko Foru Aldundia </t>
  </si>
  <si>
    <t>Suhiltzaile zerbitzuari buruzko lankidetza / Colaboración en materia de extinción de incendios</t>
  </si>
  <si>
    <t>Urte bateko iraunaldia eta automatikoki luzatu daiteke / Duración de un año y podrá prorrogarse automáticamente</t>
  </si>
  <si>
    <t>Suteak itzaltzeko eta salbamendurako zerbitzuen mobilizazio eta esku-hartzea koordinatzeko lurralde inguru mugakideetan /   Coordinar la movilización e intervención de los servicios de extinción de incendios y salvamento en zonas limítrofes a ambos Territorios.</t>
  </si>
  <si>
    <t>Hitzarmeneko alderdiak / Partes convenidas</t>
  </si>
  <si>
    <t>EUDEL (Hitzarmen markoa - Convenio marco)</t>
  </si>
  <si>
    <t>Gipuzkoako udalei informatika zerbitzuen eskaintza / Prestación de servicios informáticos a los ayuntamientos guipuzcoanos</t>
  </si>
  <si>
    <t>Urte bat eta alderdiren batek espresuki salatzen ez badu, automatikoki beste horrenbesteko denboraldirako luzatzen da / Anual y, salvo denuncia expresa de alguna de las partes, se entiende automáticamente prorrogado por iguales periodos de tiempo</t>
  </si>
  <si>
    <t>L.H.ko toki erakundeei  informatika zerbitzuak eskaini eta ematea / Ofrecer y prestar servicios informáticos por medio de IZFE, S.A. a entes locales del T.H.</t>
  </si>
  <si>
    <t>GFA eta L.H.ko toki erakundeak / DFG y entes locales del T.H.</t>
  </si>
  <si>
    <t>Hamaikagarren klausularen arabera / De acuerdo con la cláusula undécima</t>
  </si>
  <si>
    <t>Arabako, Bizkaiko eta Gipuzkoako foru aldundiak eta IVAP / Diputaciones forales de Alava, de Bizkaia y de Gipuzkoa y el IVAP</t>
  </si>
  <si>
    <t xml:space="preserve">Prestakuntza koordinatzeko lantaldearen eraketa, eginkizuna eta segimendua / Constitución, actividad y seguimiento del grupo de trabajo para la coordinación de la formación </t>
  </si>
  <si>
    <t>Ez du epemugarik / Indefinido</t>
  </si>
  <si>
    <t>Langile publikoaren prestakuntzaren koordinazioa / coordinación  de la formación de empleados públicos</t>
  </si>
  <si>
    <t>Gipuzkoako Batzar Nagusiak eta  IZFE, S.A. / Juntas Generales de Gipuzkoa e IZFE, S.A.</t>
  </si>
  <si>
    <t>Miramongo eraikineko funtzionamenduko gastu orokorrak banatzea / Distribución de gastos comunes de funcionamiento en el edificio Miramón</t>
  </si>
  <si>
    <t>Hitzarmeneko eranskinaren arabera / Según anexo del Convenio</t>
  </si>
  <si>
    <t>Eusko Jaurlaritza / Gobierno Vasco</t>
  </si>
  <si>
    <t>Larrialdiak kudeatzeko lankidetza / Colaboración en la gestión de emergencias</t>
  </si>
  <si>
    <t>Luzapen automatikoa urte naturalka / Prórroga automática por años naturales</t>
  </si>
  <si>
    <t>Larrialdiak koordinatzeko zentroen arteko interkonexio iraunkorra modernizatzea, ahalbideratuz  komunikazioen partekatzea / Modernización de la interconexión permanente entre los Centros de Coordinación de Emergencias que permita compartir las comunicaciones</t>
  </si>
  <si>
    <t>Gipuzkoako toki entitateak eta haien menpeko entitateak, eta
foru sektore publikokoak (160) / Entidades locales, los entes dependientes de ellas,
así como las entidades del sector público foral (160): 2.eranskina / anexo 2</t>
  </si>
  <si>
    <t>Gipuzkoako Foru Aldundiaren eskuratze zentralizatuko sistemari, Foru Kontratazioen Zentralari atxikitzea / Adhesión al sistema de adquisición centralizada, Central de Contratación Foral de la Diputación Foral de Gipuzkoa</t>
  </si>
  <si>
    <t xml:space="preserve">Indarraldi mugagabea  / Vigencia indefinida </t>
  </si>
  <si>
    <t>Foru Kontratazioen Zentralaren bitartez zehazten diren ondasun, zerbitzu eta hornidurak kontratatu ahal izango dira Foru Aldundiak egiten dituen esparru akordioetan ezarritako baldintzetan eta prezioetan / Contratar los bienes, servicios o suministros que se determinen a través de la Central de Contratación Foral, en las condiciones y precios vigentes en los acuerdos marco celebrados por la Diputación Foral</t>
  </si>
  <si>
    <t>Hitzarmeneko alderdiak / Partes convenidas (2.eranskina / anexo 2)</t>
  </si>
  <si>
    <t xml:space="preserve">Euskal Herriko Zuzenbide Historikoa eta Autonomikoa aztertzeko Fundazioa / Fundación para el estudio del Derecho Histórico y Autonómico de Vasconia (FEDHAV) </t>
  </si>
  <si>
    <t>Foru eta autonomi araubidearen eta, bereziki, Gipuzkoako Lurralde Historikokoaren ezagutzan sakontzea /  Profundizar en el conocimiento del régimen foral y autonómico y, especialmente, del Territorio Histórico de Gipuzkoa.</t>
  </si>
  <si>
    <t>Urtebeteko eta urtero luzagarria / Un año, pudiendo ser objeto de prórroga anual</t>
  </si>
  <si>
    <t>Hitzarmenaren berrikuspena, Foru Aldundiaren diru laguntzen araudira egokitze aldera (2011) / Revisión del citado convenio para adaptarlo a la normativa foral de subvenciones (2011)</t>
  </si>
  <si>
    <t>20.000 euro 2015an (diru laguntza) / 20.000 euros en 2015 (subvención)</t>
  </si>
  <si>
    <t>Polizia eta Larrialdietako Euskal Akademia / Academia Vasca de Policía y Emergencias</t>
  </si>
  <si>
    <t>Suhiltzaile Zerbitzuko langileak trebatzea / Formación del personal del Servicio de Bomberos</t>
  </si>
  <si>
    <t>Urtebete eta urtebeteko epealdika luzatuko da automatikoki / Un año y se prorrogará automáticamente por períodos de un año</t>
  </si>
  <si>
    <t>Hitzarmeneko bosgarren klasularen arabera / De acuerdo con la estipulación quinta del Convenio</t>
  </si>
  <si>
    <t xml:space="preserve">13 Unibertsitate / 13 Universidades: 3.eranskina / anexo 3 </t>
  </si>
  <si>
    <t>Unibertsitateko ikasleek Gipuzkoako Foru Aldundiko lan zentroetan egingo dituzten praktika akademikoen baldintzak arautzea / Regular los términos en que se desarrollarán las prácticas académicas del alumnado de la Universidad en los centros de trabajo de la Diputación Foral de Gipuzkoa</t>
  </si>
  <si>
    <t>Unibertsitateko ikasleek Gipuzkoako Foru Aldundian praktika akademikoak egiteko lankidetza / Colaboración para prácticas académicas del alumnado universitario en la Diputación Foral de Gipuzkoa</t>
  </si>
  <si>
    <t>Hitzarmeneko alderdiak / Partes convenidas (3.eranskina / anexo 3)</t>
  </si>
  <si>
    <t>Praktiketako ikasleari GFAren aldetik ikasketerako laguntza ordaintzea / Abono, por parte de la DFG, al alumnado de la bolsa o ayuda al estudio</t>
  </si>
  <si>
    <t>31 Lanbide Heziketako Zentroak / 31 Centros de Formación Profesional: 4.eranskina / anexo 4</t>
  </si>
  <si>
    <t>Lanbide Heziketako prestakuntza zikloetako ikasleek Gipuzkoako Foru Aldundian egingo duten lantokiko prestakuntza moduluaren baldintzak arautzea / Regular los términos en que se desarrollará el módulo de formación en centro de trabajo del alumnado de ciclos formativos de Formación Profesional en la DFG</t>
  </si>
  <si>
    <t>Lanbide Heziketako prestakuntza zikloetako ikasleek Gipuzkoako Foru Aldundian praktika akademikoak egiteko lankidetza / Colaboración para prácticas académicas del alumnado de los ciclos formativos de Formación Profesional en la Diputación Foral de Gipuzkoa</t>
  </si>
  <si>
    <t>Hitzarmeneko alderdiak / Partes convenidas (4.eranskina / anexo 4)</t>
  </si>
  <si>
    <t>Puntu.Eus FUNDAZIOA</t>
  </si>
  <si>
    <t>.EUS Domeninuaren Aitzindariak eskatutako .EUS Domeinu-izen Aitzindaria, Erregistro Orokorra hasi baino lehen, erregistratu eta erabiltzeko baldintzak erregulatzea / Regular las condiciones para el registro y uso del Nombre de Dominio Pionero .EUS solicitado por el Pionero del Dominio .EUS, antes del comienzo del Registro General.</t>
  </si>
  <si>
    <t>GIPUZKOA.EUS Domeinu-izen Aitzindaria erregistratu eta erabiltzeko eskubidea / Derecho de registrar y utilizar el siguiente Nombre de Dominio Pionero  GIPUZKOA.EUS</t>
  </si>
  <si>
    <t>3.000 euro (Ekarpen Finantzarioa) / 3.000 euros (Aportación Financiera)</t>
  </si>
  <si>
    <t>IZENPE, S.A.</t>
  </si>
  <si>
    <t>GFAren eta IZENPEren artean  ziurtapen eta sinadura elektronikoak eman ahal izateko harremanak zehaztea / Establecer el marco de relaciones entre la DFG e IZENPE en materia de certificación y firma electrónica</t>
  </si>
  <si>
    <t>GFAren eta IZENPEren artean  ziurtapen eta sinadura elektronikoak eman ahal izateko harremanak zehaztea / Establecer el marco de relaciones entre la DFG e IZENPE en materia de certificación y forma electrónica</t>
  </si>
  <si>
    <t>Eranskinean zehaztutako zenbatekoak /Tarifas especificadas en el Anexo</t>
  </si>
  <si>
    <t>ITELAZPI S.A.</t>
  </si>
  <si>
    <t xml:space="preserve">TETRA zerbitzuak emateko berariazko hitzarmena / Convenio específico de prestación de servicios TETRA </t>
  </si>
  <si>
    <t>Lau urteko indarraldia du. Luzagarria urteko epeak jarriz / Cuatro años de vigencia, prorrogable por periodos anuales</t>
  </si>
  <si>
    <t>Regular las condiciones particulares por las que se planifica, implanta y opera una Red de Radiocomunicaciones soportado sobre la tecnologia TETRA  y la prestación de un Servicio de Radiocomunicaciones Digitales / TETRA teknologian oinarritzen den Irrati-komunikazio sarearen plangintza, ezarpena eta eragikera arautzea eta Irrati-komunikazio Digitalen Zerbitzua eskaintzea</t>
  </si>
  <si>
    <t>Hitzarmeneko VII. Kapitulua / Capítulo VII del Convenio</t>
  </si>
  <si>
    <t xml:space="preserve">18 Erakunde / 18 Organismos: 5.eranskina / anexo 5 
</t>
  </si>
  <si>
    <t>GFA, udal eta Osakidetzaren arteko lankidetza erregimena ezartzea GILTZAGUNE izeneko proiektua burutzeko / Establecer el régimen de colaboración entre la DFG, los ayuntamientos y Osakidetza, para la ejecución del proyecto GILTZAGUNE</t>
  </si>
  <si>
    <t>Udalak: edukiontziak jartzea eta mantentzea. GFAk: edukiontzien horniketa eta edukiontzien giltzen sistema kudeatzea. Osakidetzak: giltzen kopien gastuak bere gain hartu eta beraien erabilera egokia bermatzea // Ayuntamiento: Colocación y mantenimiento de contenedores. DFG: suministro de contenedores y gestión de sistema de llaves. Osakidetza: asumir el coste de las copias de las llaves y su uso responsable.</t>
  </si>
  <si>
    <t>_</t>
  </si>
  <si>
    <t xml:space="preserve">Euskal Autonomia Erkidegoko Administrazioa eta Araba, Bizkaia eta Gipuzkoako Foru Aldundiak  / Administración Pública de la Comunidad Autónoma de Euskadi y Diputaciones Forales de Álava, Bizkaia y Gipuzkoa </t>
  </si>
  <si>
    <t xml:space="preserve">Zehaztapenak eta baldintza orokorrak zehaztea, batetik, EAEko Administrazioaren eta Foru Aldundien arteko informazio-trukea eta, batetik, Foru Aldundien artekoa egoteko. Halaber, Estatuko administrazioen eta Foru Aldundien arteko datu-bitartekotza egitea / Establecer los términos y condiciones generales para el intercambio de información entre la Administración de la CAE y las Diputaciones Forales y de éstas entre sí. Asimismo, la intermediación de datos entre las Administraciones Estatales y las Diputaciones Forales  </t>
  </si>
  <si>
    <t>Hiru urteko indarraldia du. Urtebeterako luzatuko da automatikoki / Tres años de vigencia, prorrogable automáticamente por periodos anuales</t>
  </si>
  <si>
    <t>Informazio-trukea / Intercambio de información</t>
  </si>
  <si>
    <t>Pirinio Atlantikoetako Departamenduko Kontseilua / Consejo Departamental de los Pirineos Atlánticos</t>
  </si>
  <si>
    <t xml:space="preserve">Gipuzkoako Foru Aldundia eta Pirinio Atlantikoetako Departamenduaren arteko lankidetza ezartzea, interes bereko ekintza bateratuak garatzeko / Implementar la cooperación entre la Diputación Foral de Gipuzkoa y el Departamento de los Pirineos Atlánticos, a fin de desarrollar acciones de interés común.  </t>
  </si>
  <si>
    <t xml:space="preserve">2020/12/31 arte / Hasta el 31/12/2020 </t>
  </si>
  <si>
    <t>Lankidetza ekintzak bultzatu eta orientatzea</t>
  </si>
  <si>
    <t xml:space="preserve">87 udal / 87 Ayuntamientos: 6.eranskina / anexo 6  
</t>
  </si>
  <si>
    <t xml:space="preserve">Lankidetza hitzarmena, udal erroldaren datuak egiaztatzeko / Convenio de colaboración en materia de comprobación de datos del padrón municipal </t>
  </si>
  <si>
    <t xml:space="preserve">Lau urte, gehienez ere lau urtera arte luzatu ahalko da (23) / Cuatro años, prorrogables por un máximo de cuatro años (23)
Urtebeteko indarraldia. Isilbidez urtez urte luzatuko da (64) / vigencia de un año, prorrogado automáticamente por periodos de un año (64)   </t>
  </si>
  <si>
    <t>Herritarren Partaidetzarako Foru Zuzendaritzak egiten dituen partaidetza prozesuetan parte hartzen dutenen erroldatzea begiratzea / Comprobación del empadronamiento de quienes tomen parte en los procesos participativos realizados desde la Dirección Foral para la Participación Ciudadana</t>
  </si>
  <si>
    <t>Hitzarmeneko alderdiak / Partes convenidas (6.eranskina / anexo 6)</t>
  </si>
  <si>
    <t>GFA eta IZENPE SAren arteko lankidetza arautzeko hitzarmena, identifikazioko bitarteko elektronikoak hedatzeko / Acuerdo regulador de la colaboración entre la DFG e IZENPE, S.A. para el despliegue de medios de identificación electrónicos</t>
  </si>
  <si>
    <t xml:space="preserve">Lau urte, gehienez ere lau urtera arte luzatu ahalko da / Cuatro años, prorrogables por un máximo de cuatro años </t>
  </si>
  <si>
    <t>Identifikazioko bitarteko elektronikoak hedatzea / Despliegue de medios de identificación electrónicos</t>
  </si>
  <si>
    <t>Unicef Euskal Herriko Batzordea / Unicef Comité País Vasco</t>
  </si>
  <si>
    <t xml:space="preserve">Gipuzkoako Foru Aldundiaren eta UNICEF Euskal Herriko Batzordearen arteko lankidetza hitzarmena, haurrek eta nerabeek udalerrietan parte hartzea sustatzeko  / Convenio de colaboración entre la Diputación Foral de Gipuzkoa y UNICEF Comité País Vasco para el fomento de la participación de la niñez y la adolescencia en la vida de las ciudades </t>
  </si>
  <si>
    <t>Urtebeteko iraunaldia eta automatikoki luza daiteke / Duración de un año y podrá prorrogarse automáticamente</t>
  </si>
  <si>
    <t>"Umeen Hiri Adiskideak" programa ezartzeko ekimenak / Iniciativas destinadas a la implantación del programa "Ciudades Amigas de la Infancia"</t>
  </si>
  <si>
    <t>Arabako, Bizkaiko eta Gipuzkoako Foru Aldundiak / Diputaciones Forales de Alava, Bizkaia y Gipuzkoa</t>
  </si>
  <si>
    <r>
      <t>Arabako, Bizkaiko eta Gipuzkoako Foru Aldundien arteko lankidetza-hitzarmena, hiru lurralde historikoen muga-eremuei dagokien prebentzio, su-iltzaltze eta salbamendu zerbitzuen mobilizazioa eta esku-hartze koordinatzeko</t>
    </r>
    <r>
      <rPr>
        <i/>
        <sz val="8"/>
        <rFont val="Times New Roman"/>
        <family val="1"/>
      </rPr>
      <t xml:space="preserve"> /</t>
    </r>
    <r>
      <rPr>
        <i/>
        <sz val="8"/>
        <rFont val="Arial"/>
        <family val="2"/>
      </rPr>
      <t xml:space="preserve"> </t>
    </r>
    <r>
      <rPr>
        <sz val="8"/>
        <rFont val="Arial"/>
        <family val="2"/>
      </rPr>
      <t>Convenio con las diputaciones de Alava y Bizkaia para coordinar la movilización e intervención de los respectivos servicios de prevención, extinción de incendios y salvamento en zonas limítrofes de los tres territorios históricos.</t>
    </r>
  </si>
  <si>
    <t xml:space="preserve">Lau urte, modu automatikoki luzatuko da urtero, lau urtera iritsi arte, gehienez gehienez ere lau urtera arte luzatu ahalko da / Cuatro años, prorrogables anualmente hasta un máximo de cuatro años </t>
  </si>
  <si>
    <t>Foru aldundien arteko lankidetza sustatzeko oinarriak finkatzea eta harremanetarako bide formalak definitzea /  Promover la colaboración interinstitucional y definir cauces formales de relación</t>
  </si>
  <si>
    <t>Donostiako Udala / Ayuntamiento de San Sebastián</t>
  </si>
  <si>
    <t>Gipuzkoako Foru Aldundiaren eta Donostiako Udalaren erakunde arteko lankidetza hitzarmena, Gipuzkoako Larrialdiak Koordinatzeko Zentral Batua sortzekoa / Convenio de colaboración interinstitucional entre la Diputación Foral de Gipuzkoa y el Ayuntamiento de San Sebastian, para la consecución de una Central Unificada de Coordinación de Emergencias para Gipuzkoa</t>
  </si>
  <si>
    <t>___</t>
  </si>
  <si>
    <t>Gipuzkoako Larrialdiak Koordinatzeko Zentral Batua sortzea /  Consecución de una Central Unificada de Coordinación de Emergencias para Gipuzkoa</t>
  </si>
  <si>
    <t>Bigarren klausularen arabera / De acuerdo con la cláusula segunda</t>
  </si>
  <si>
    <t>Udalbiltza Partzuergoa / Consorcio Udalbiltza</t>
  </si>
  <si>
    <r>
      <t>Gipuzkoako Foru Aldundiaren eta UDALBILTZA Partzuergoaren artean lurraldearen garapena eta kohesio sozioekonomikoa sustatzea, sinatzaileen lurralde komunetako jarduketa esparruetan</t>
    </r>
    <r>
      <rPr>
        <i/>
        <sz val="8"/>
        <rFont val="Arial"/>
        <family val="2"/>
      </rPr>
      <t xml:space="preserve"> / Regular y ordenar la cooperación entre la Diputación Foral de Gipuzkoa y el Consorcio UDALBILTZA con la finalidad de promover el desarrollo y cohesión territorial y socioeconómica en los ámbitos de actuación territorial común de los firmantes.</t>
    </r>
  </si>
  <si>
    <t>Urtebete / Un año</t>
  </si>
  <si>
    <t>Lurraldearen garapena eta kohesio sozioekonomikoa sustatzea /  Promover el desarrollo y cohesión territorial y socioeconómica</t>
  </si>
  <si>
    <t>50.000 euro 2018an (diru laguntza) / 50.000 euros en 2018 (subvención)</t>
  </si>
  <si>
    <t>“Informatika Zerbitzuen Foru Elkartea – Sociedad Foral de Servicios Informáticos, S.A.” (IZFE, SA)</t>
  </si>
  <si>
    <t>GFAko egitura administrativo osoari informatika zerbitzuak emateko eta, era berean, foru sektore publikoko entitateei / Para la prestación de servicios informáticos a toda la estructura administrativa de la DFG así como a las entidades que integran el sector público foral</t>
  </si>
  <si>
    <t xml:space="preserve">4 urterako, 2018ko urtarrilaren 1etik. Luzatu egin daiteke, bi aldeek aurrez adostuta / 4 años, desde el 1 de enero de 2018. Podrá ser prorrogado previo acuerdo de ambas partes </t>
  </si>
  <si>
    <t>Administrazio elektronikoko oinarrizko irtenbideak elkarri ematea /  Prestación de servicios informáticos</t>
  </si>
  <si>
    <t>Urtero onartutako aurrekontu baliabideen arabera / De acuerdo con las disponibilidades presupuestarias aprobadas anualmente</t>
  </si>
  <si>
    <t>Administazio elektronikoko oinarrizko irtenbideak elkarri emateko / Para la prestación mutua de soluciones básicas de administración electrónica</t>
  </si>
  <si>
    <t>4 urte / 4 años</t>
  </si>
  <si>
    <t>Informatika zerbitzuak ematea /  Prestación de soluciones básicas de administración electrónica</t>
  </si>
  <si>
    <t xml:space="preserve"> </t>
  </si>
  <si>
    <t>Gipuzkoako Foru Aldundiak eta Gipuzkoako Tokiko Garapen Agentziek / Diputación Foral de Gipuzkoa y Agencias Comarcales de Desarrollo Local de Gipuzkoa</t>
  </si>
  <si>
    <t>Lurraldearen sustapen ekonomikorako gobernantza eredu berri bat garatzeko oinarriak ezartzea / Establecer las bases del desarrollo de un nuevo modelo de gobernanza para la promoción económica del territorio</t>
  </si>
  <si>
    <t>2021ko ekainaren 30a bitartean/
Hasta el 30 de junio de 2021</t>
  </si>
  <si>
    <t>Ez / No</t>
  </si>
  <si>
    <t>Lurraldeko sustapen ekonomikoa sendotzea, eskualde arteko kohesioa sustatzea, garapen sozio-ekonomiko politiken diseinurako proposamenak, enpresen eraldaketa prozesuak eta eragileen arteko harremana erraztea. / Consolidar la reactivación económica, impulsar la cohesión entre comarcas, propuestas de diseño de las políticas de desarrollo socio-económico, facilitar procesos de transformación en las empresas y la interrelación de los diferentes agentes.</t>
  </si>
  <si>
    <t>Ez dago/No hay</t>
  </si>
  <si>
    <t>Gipuzkoako Foru Aldundiaren eta Deustuko Unibertsitatea/
Diputación Foral de Gipuzkoa y la Universidad de Deusto</t>
  </si>
  <si>
    <t>Erakundeek partekatzen duten intereseko ezagutza alorretan ikerketa, prestakuntza eta azterketa sustatzeko eta garatzeko, azken helburua baita Gipuzkoak bere etorkizuneko erronkei aurre egiteko duen gaitasuna sendotzea. / Promoción y desarrollo de la investigación, formación y estudio en áreas de conocimiento de interés compartido con  el objetivo último es fortalecer la capacidad de Gipuzkoa para hacer frente a sus retos de fututo.</t>
  </si>
  <si>
    <t>2019ko abenduaren 31 bitartean/ Hasta el 31 de diciembre de 2019</t>
  </si>
  <si>
    <t>Jarduera eta ikerketa proiektuak, Etorkizuna Eraikiz programaren esparruan ekiten diren alorretako batzuetara bideratukoak: proiektu estrategikoetan, esperimentaletan edo Think Tank delakoan. / Actividades y proyectos de investigación a desarrollar en las áreas que se abordan en el marco del programa Etorkizuna Eraikiz: proyectos estratégicos, experimentales o en el Think Tank.</t>
  </si>
  <si>
    <t>Gipuzkoako Foru Aldundia eta Mondragón Unibertsitatea/
Diputación Foral de Gipuzkoa y la Universidad de Mondragón</t>
  </si>
  <si>
    <t>Gipuzkoako Foru Aldundiaren eta Mondragón Unibertsitatea/
Diputación Foral de Gipuzkoa y la Universidad de Mondragón</t>
  </si>
  <si>
    <t>Gipuzkoako Foru Aldundia eta Tecnum Nafarroako Unibertsitatea/
Diputación Foral de Gipuzkoa y la Universidad de Navarra Tecnum</t>
  </si>
  <si>
    <t>2019ko abenduaren 31ra bitartean/ Hasta el 31 de diciembre de 2019</t>
  </si>
  <si>
    <t>Gipuzkoako Foru Aldundiaren eta Tecnum Nafarroako Unibertsitatea/
Diputación Foral de Gipuzkoa y la Universidad de Navarra Tecnum</t>
  </si>
  <si>
    <t>Gipuzkoako Foru Aldundia eta Euskal Herriko Unibertsitatea/
Diputación Foral de Gipuzkoa y la Universidad del País Vasco</t>
  </si>
  <si>
    <t>Gipuzkoako Foru Aldundiaren eta Euskal Herriko Unibertsitatea/
Diputación Foral de Gipuzkoa y la Universidad del País Vasco</t>
  </si>
  <si>
    <t xml:space="preserve">Gipuzkoako Foru Aldundia eta Sinnergiak Social Innovation (EHU) / Diputación Foral de Gipuzkoa y Sinnergiak Social Innovation (UPV) </t>
  </si>
  <si>
    <t>Sinnergiak-ek sustatzen duen “Berrikuntza Publikoa” proiektuari laguntza ematea eta, horrela, planteamendu, ikuspegi eta jarduera berritzaileei esker, arazo eta eskari sozialei erantzunak ematea. / apoyar el proyecto “Innovación Pública” que impulsa Sinnergiak con el objetivo de dar respuestas a problemas y demandas sociales desde planteamientos, perspectivas y actividades innovadoras.</t>
  </si>
  <si>
    <t>2019ko maiatzaren 31 bitartean / Hasta 31 de mayo de 2019</t>
  </si>
  <si>
    <t xml:space="preserve">Unibertsitate ikerketa  Etorkizuna Eraikiz ekimenaren esparruan, foru entitateak sustatzen dituen etorkizuneko erronken inguruko hausnarketan ikerketa txertatzeko xedez / Investigación universitaria en el marco de la iniciativa Etorkizuna Eraikiz, con el objetivo de incorporar la misma a la reflexión sobre los retos de futuro que impulsa el ente foral. </t>
  </si>
  <si>
    <t xml:space="preserve">Gipuzkoako Foru Aldundiaren eta Sinnergiak Social Innovation (EHU) / Diputación Foral de Gipuzkoa y Sinnergiak Social Innovation (UPV) </t>
  </si>
  <si>
    <t>Gipuzkoako Foru Aldundiaren eta Orkestra /Diputación Foral de Gipuzkoa y Orkestra</t>
  </si>
  <si>
    <t>2018. ekitaldirako lankidetza eta koordinazioko esparru egonkorra ezartzea, Etorkizuna Eraikiz ekimenari aplikatutako unibertsitate ikerketa sustatze aldera. / Establecer para el ejercicio 2018 un marco estable de colaboración y coordinación para promover la investigación universitaria aplicada a la iniciativa Etorkizuna Eraikiz.</t>
  </si>
  <si>
    <t>2018ko abenduaren 31 bitartean / Hasta 31 de diciembre de 2018</t>
  </si>
  <si>
    <t>Etorkizuna Eraikiz ekimenaren baitan hausnarketatik ekintzetara igarotzeko lankidetzazko gobernantza bat eraikitzea, ikerketa, ekintza eta ikuspegi pedagogikoa metodologiatzat hartuta / En el marco de la iniciativa Etorkizuna Eraikiz, a través de la metodología de investigación acción y enfoque pedagógico, construir una gobernanza colaborativa que permita pasar de la reflexión a la acción.</t>
  </si>
  <si>
    <t xml:space="preserve">Euskal Autonomia Erkidegoko Administrazio Orokorra, Gipuzkoako Foru Aldundia eta Donostiako Udala / Administración General de la Comunidad Autónoma de Euskadi, Diputación Foral de Gipuzkoa  y Ayuntamiento de San Sebastián </t>
  </si>
  <si>
    <t xml:space="preserve">Lankidetza esparrua ezartzea Giza Eskubideen Pedagogia Baliabideen Aieteko Zentroa proiektuaren fase pilotua garatzeko. / Marco de colaboración con el fin de desarrollar la fase piloto del proyecto del Centro de Recursos Pedagógicos en Derechos Humanos de Aiete. </t>
  </si>
  <si>
    <t>2019ko ekainaren 30 bitartean / Hasta 30 de junio de 2019</t>
  </si>
  <si>
    <t>Fase pilotuak hainbat ardatz integratzen ditu: batetik, hiru eremutako ekintzak (informazioa biltzea, sortzea eta dibulgatzea); bestetik, eragileen parte-hartzea eta koordinazioa lortzeko ekimenak; eta, azkenik, Zentroaren beraren kudeaketa beharrei erantzutea.  / La fase piloto contempla acciones en tres ámbitos (recopilar, generar y divulgar), así como iniciativas que buscan la coordinación y participación de agentes y la atención a las propias necesidades de gestión del Centro.</t>
  </si>
  <si>
    <t>GFA eta Donostiako Udala/ DFG y Ayuntamiento de San Sebastián</t>
  </si>
  <si>
    <t>Lankidetza hitzarmena udal erroldaren datuak egiaztatzeko / Convenio de Colaboración en materia de comprobación de datos del padron municipal</t>
  </si>
  <si>
    <t>2015eko abenduaren 31 arte eta 10 urtez ghienez luzagarria/ Hasta el 31 de diciembre de 2015 prorrogable hasta un máximo de 10 años</t>
  </si>
  <si>
    <t xml:space="preserve">AP-8 eta AP-1 autobideetako kanonaren deskontua eskatzen duten pertsonen Donostiako Udaleko erroldako datuak telematikoki edukitzea eta tratatzea / Disponer telemáticamente y tratar los datos de de empadronamiento en el municipio de San Sebastián de las personas solicitantes del descuento del canon de las autopistas AP-8 y AP-1 </t>
  </si>
  <si>
    <t>Bidegi, SA</t>
  </si>
  <si>
    <t>GFA eta Bidegi, SA / DFG y Bidegi, SA</t>
  </si>
  <si>
    <t>Lankidetza hitzarmena elkarren artean finantzatzeko bi entitateek kudeatzen dituzten errepideen elementu funtzional eta egiturazkoak artatzeko eta sistematikoki kudeatzeko jarduketak eta eragiketak / Convenio de Colaboración para la financiación conjunta de actuaciones y operaciones de gestión sistemática y de conservación de elementos funcionales y estructurales de las carreteras gestionadas por Bidegi, SA y por la Diputación Foral de Gipuzkoa</t>
  </si>
  <si>
    <t xml:space="preserve">Aurreikusten diren helburuak bete arte / Hasta el cumplimiento de los objetivos previstos </t>
  </si>
  <si>
    <t xml:space="preserve">Bi entitateen artean finantzatuko dira GFAk nahiz Bidegi SAk kudeatzen dituzten errepideen elementu funtzional eta egiturazkoak artatzeko eta sistematikoki kudeatzeko jarduketa eta eragiketa /  Financiación conjunta las actuaciones y operaciones de gestión sistemática y de conservación de elementos funcionales y estructurales de carreteras gestionadas tanto por la DFG como por Bidegi, SA </t>
  </si>
  <si>
    <t>Beharrezkoak izango diren kontratazioen kopurua / El importe de las contrataciones que sean necesarias</t>
  </si>
  <si>
    <t>GFA eta Donostiako Teknologi Elkartegia SA/ Parque Tecnológico de San Sebastián y DFG</t>
  </si>
  <si>
    <t>Donostiako Teknologi Elkartegia SA sozietatearen eta Gipuzkoako Foru Aldundiko Mugikortasuneko eta Bide Azpiegituretako Departamentuaren arteko lankidetza hitzarmena, kanalizazioen erabilera baimentzekoa / Convenio de Colaboración para la autorización del uso de canalizaciones entre el Parque Tecnológico de San Sebastián-Donostiako Teknologi Elkartegia, SA y el Departamento de Movilidad e Infraestructuras Viarias de la Diputación Foral de Gipuzkoa</t>
  </si>
  <si>
    <t>Hamar urte (10), urtez urtez tazituki luzagarria daiteke urtez urte (1), alderdietako batek besteari / Diez (10) años prorrogables tácitamente por períodos sucesivos de un (1) año</t>
  </si>
  <si>
    <r>
      <t xml:space="preserve">Gipuzkoako Parkeak Aldundiari baimena ematen dio doan erabili ditzan Donostiako saihesbideko kanalizazioa, bertan zuntz optikozko kable bat (64FO) jarri ahal izateko, eta Oriamendiko kanalizazioa, bertan zuntz optikoko beste kable bat jartzeko/ PCTG autoriza a </t>
    </r>
    <r>
      <rPr>
        <sz val="8"/>
        <rFont val="Arial"/>
        <family val="2"/>
      </rPr>
      <t>DFG/GFA</t>
    </r>
    <r>
      <rPr>
        <sz val="8"/>
        <rFont val="Arial"/>
        <family val="2"/>
      </rPr>
      <t xml:space="preserve"> el uso con carácter gratuito para la instalación de un cable de fibra óptica [64FO] en un conducto en la CANALIZACIÓN VARIANTE DE SAN SEBASTIÁN, así como la instalación de otro tendido de fibra óptica en un conducto de la CANALIZACIÓN ORIAMENDI</t>
    </r>
  </si>
  <si>
    <t>Gipuzkoako Foru Aldundiaren eta Donostiako Udalaren arteko lankidetza hitzarmena, hiriko sarbideak eta sarbide horien eta Gipuzkoako Foru Aldundiaren errepide sarearen arteko koordinazioa (GI-20 saihesbidea) aztertu eta planifikatzeko / Convenio de colaboración entre la Diputación Foral de Gipuzkoa y el Ayuntamiento de San Sebastián para el análisis y planificación de los accesos a la ciudad y su coordinación con la red de carreteras de la Diputación Foral Gipuzkoa. (Variante GI-20)</t>
  </si>
  <si>
    <t>Hitzarmen honek, sinatzen denetik izango ditu ondorioak eta ordutik aurrera behartuko ditu parte-hartzaileak, eta hura gauzatzeko aldeek beren gain hartutako konpromiso guztiak bete arte iraungo du / El convenio surtirá efectos y obligará a las partes intervinientes desde su firma, y durará hasta el cumplimiento de todos los compromisos asumidos para su ejecución.</t>
  </si>
  <si>
    <t>Ezartzea zer baldintza eta konpromiso hartzen dituzten Gipuzkoako Foru Aldundiak eta Donostiako Udalak GI-20 Donostiako saihesbidearen funtzionalitate berria aztertzeko eta Donostiako hiriko sarbide batzuk eraberritu eta hobetzeko / Establecer las condiciones en las que Diputación Foral de Gipuzkoa y el Ayuntamiento de San Sebastián colaborarán en el análisis de la nueva funcionalidad de la GI-20 “Variante de San Sebastián” y remodelación y mejora de accesos viarios de la ciudad de San Sebastián.</t>
  </si>
  <si>
    <t>GFA eta Donostiako Udala / DFG y Ayuntamiento de San Sebastián</t>
  </si>
  <si>
    <t>GFA eta Uraren Euskal Agentzia / DFG y Agencia Vasca del Agua</t>
  </si>
  <si>
    <t>lankidetza hitzarmena, obra hauek finantzatu eta egiteko: Antzuola ibaiko kolektoreko obrak, GI-632 errepidearen Antzuola-Bergara zatiko saihesbideko lanak bukatzeko proiektuarekin bat egiten duen zatian/  Convenio de Colaboración para la financiación y ejecución de las obras  del Colector del río Antzuola en la zona de coincidencia  con el Proyecto de Terminación de las obras de la Variante de la GI-632  tramo: Antzuola-Bergara</t>
  </si>
  <si>
    <t xml:space="preserve">Aurreikusten diren konpromisoak bete arte / Hasta el cumplimiento de los compromisos previstos </t>
  </si>
  <si>
    <t>“Antzuolako saneamenduaren obrak” finantzatu eta gauzatzeko. Obra horiek aurreikusita daude, “GI‑632 errepidearen / financiación y ejecución de las obras correspondientes al “Saneamiento de Antzuola” y contempladas en el “Proyecto de construcción de terminación de las obras de la variante de la GI-632. Tramo: Antzuola - Bergara”.Antzuola-Bergara zatiko saihesbideko lanak bukatzeko proiektuan”.</t>
  </si>
  <si>
    <t>Uraren Euskal Agentziak konpromisoa hartzen du kolektoreko hodia jartzeko obrak finantzatzeko (gehienez 212.808,03 euro:  3.000,00 euro 2016an, 50.000,00 euro 2017an,  53.000,00 euro 2018an eta 106.808,03 euro 2019an) eta Gipuzkoako Foru Aldundiak bere gain hartuko du obraren gastua (obra hidraulikoarena barne), urteko egutegi honen arabera (BEZik gabe):  2016 - 652.892,56 €; 2017 - 7.744.761,06 €;  2018 -  18.223.824,00 € y 2019 - 8.264.463,00 € / La Agencia Vasca del Agua se compromete a financiar las obras correspondientes a la instalación de la tubería del colector  (importe máximo 212.808,03 €, correspondientes a 3.000,00 euros - 2016,  50.000,00 euros – 2017, 53.000,00 euros - 2018 y 106.808,03 euros – 2019) y la Diputación Foral de Gipuzkoa prevé ejecutar la obra (incluido el de la infraestructura hidráulica) conforme al siguiente calendario anual  de gasto (IVA no incluido): 2016 - 652.892,56 €; 2017 - 7.744.761,06 €;  2018 -  18.223.824,00 € y 2019 - 8.264.463,00 €</t>
  </si>
  <si>
    <t>Euskadiko Autonomia Erdikideko Administrazio Orokorraren, Gipuzkoako Foru Aldundiaren eta Hondarribiko Udala / Administración General de la Comunidad Autónoma de Euskadi, la Diputación Foral de Gipuzkoa y el Ayuntamiento de Hondarribia</t>
  </si>
  <si>
    <t>GI‑3361 errepidearen eta Ramon  Iribarren pasealekuaren artean Iterlimengo labarra egonkortzea /Estabilización del acantilado de Iterlimen entre la carretera GI-3361 y el paseo de Ramón Iribarren</t>
  </si>
  <si>
    <t>Indarrean egongo da aurreikusitako helburuak bete arte (helburua gauzatzeko kontratatutako obrak likidatu eta ordaindu arte), edo honen ordezko beste hitzarmen bat sinatu arte / Tendrá vigencia hasta el cumplimiento de los fines previstos en el mismo (hasta la liquidación y pago de la contratación de las obras para su ejecución), o hasta la firma del convenio que lo sustituya.</t>
  </si>
  <si>
    <t>Gipuzkoako Foru Aldundiari dagokio obrak kontratatzea, zuzentzea eta ikuskatzea / Corresponderá a la DFG la contratación, dirección e inspección de las obras
Gipuzkoako Foru Aldundiak beste administrazioei obren berri emango die jarraipen batzordearen bidez/La Diputación Foral de Gipuzkoa dará cumplida cuenta a las otras administraciones del desarrollo de la obra a través de la comisión de seguimiento</t>
  </si>
  <si>
    <t>EAEko administrazioa: Administración de la CAPV: 
2017 - 429.944,84 €  /2018 - 644.917,26  €
GFA / DFG
2017 - 429.815,68 € / 2018 - 644.724,02 €
Hondarribiko udala / Ayuntamiento de Hondarribia:
2017 - 429.815,88 € / 2018 - 644.723,82 €</t>
  </si>
  <si>
    <t>GFA eta Oiartzungo udala /DFG y  Ayuntamiento de Oiartzun</t>
  </si>
  <si>
    <t>Proiektu honetako lanak gauzatu eta finantzatzeko: "Zerbitzu bide berri baten proiektua Oiartzungo Lintzirin poligonoan"/ Ejecución y financiación de las obras del "Proyecto de una vía de servicio en el polígono Lintzirin de Oiartzun”.</t>
  </si>
  <si>
    <t>Bukatuko da obra-onarpenaren akta sinatzen denean. Epe hori ezingo dulau urte baino luzeagoa izan, ez bada aurrez luzatzea erabakitzen/Finaliza con la firma del acta de recepción de las obras, que  no podrá ser superior a cuatro años, salvo que se acuerde su prórroga con anterioridad.</t>
  </si>
  <si>
    <t>Oiartzungo Udalak proiektu honetako lanak kontratatu eta gauzatzeko konpromisoa hartzen du: / El Ayuntamiento de  Oiartzun se compromete a contratar y ejecutar las obras 
Foru Aldundiak Bide Azpiegituretako Departamentuko teknikari bat izendatuko du hitzarmen honen helburua den kontratuarekin zerikusia duten baldintza teknikoak betetzen diren gainbegiratzeko./La Diputación Foral designará a un técnico del Departamento de Infraestructuras Viarias como supervisor del cumplimiento de las condiciones técnicas vinculadas al contrato objeto del presente convenio.</t>
  </si>
  <si>
    <t>Gipuzkoako Foru Aldundiak bere eskumeneko gaiei  dagozkien obra zatiak finantzatuko ditu eta, gehienez ere, 500,333,73 euro ordainduko ditu./ La Diputación Foral de Gipuzkoa financiará las obras de los capítulos que afectan a materias de su competencia hasta un importe máximo de 500,333,73 €.
Oiartzungo Udalak obren gainerako kostua ordainduko du. Era berean, bere kontura izango dira obren zuzendaritzaren, laguntza teknikoen eta gainerako kostuen ordainsariak. / El Ayuntamiento de Oiartzun financiará el resto del costo de las obras. También se hará cargo de la financiación de los honorarios de la dirección de las obras, asistencias técnicas u otros costes similares.</t>
  </si>
  <si>
    <t>GFA eta Zarauzko udala / DFG y Ayuntamiento de Zarautz</t>
  </si>
  <si>
    <t>Proiektu honetako lanak gauzatu eta finantzatzeko: "Errotaberri industri alorra hiritartzeko proiektuaren 2. Separata, Iñurritza ibaia desbideratzeko Bosgarren Fasea" / Ejeución y financiación de las obras de la "Separata nº 2 del Proyecto de Urbanización del Sector Industrial Errotaberri, quinta fase del desvío del río Iñurritza</t>
  </si>
  <si>
    <t>Zarauzko Udalak proiektu honetako lanak kontratatu eta gauzatzeko konpromisoa hartzen du: / El Ayuntamiento de Zarautz se compromete a contratar y ejecutar las obras 
Foru Aldundiak Bide Azpiegituretako Departamentuko teknikari bat izendatuko du hitzarmen honen helburua den kontratuarekin zerikusia duten baldintza teknikoak betetzen diren gainbegiratzeko./La Diputación Foral designará a un técnico del Departamento de Infraestructuras Viarias como supervisor del cumplimiento de las condiciones técnicas vinculadas al contrato objeto del presente convenio.</t>
  </si>
  <si>
    <t>GFA eta Zarauzko udala /DFG y  Ayuntamiento de Zarautz</t>
  </si>
  <si>
    <t>Gipuzkoako Foru Aldundiak Frantsesbidea izeneko atalaren obretatik bere eskumeneko gaiei dagozkien finantzatuko ditu eta, gehienez ere, 1,243.026,59 euro ordainduko ditu./ La Diputación Foral de Gipuzkoa financiará de  las obras del apartado denominado Frantsebidea  los capítulos que afectan a materias de su competencia hasta un importe máximo de 1.243.026,59 €.
Zarauzko Udalak obren gainerako kostua ordainduko du. Era berean, bere kontura izango dira obren zuzendaritzaren, laguntza teknikoen eta gainerako kostuen ordainsariak. / El Ayuntamiento de Zarautz financiará el resto del costo de las obras. También se hará cargo de la financiación de los honorarios de la dirección de las obras, asistencias técnicas u otros costes similares.</t>
  </si>
  <si>
    <t>GFA eta Lazkaoko udala / DFG y Ayuntamiento de Lazkao</t>
  </si>
  <si>
    <t>proiektu honek jasotzen dituen lanak gauzatu eta finantzatzeko konpromisoak ezartzea, eta GI-3560 errepide zati bateko titulartasunak erregularizatzea: “Lazkaoko Hirigoien kaleko 4-12 urbanizazio proiektua”./
financiación y ejecución de las obras correspondientes al “Proyecto de urbanización del vial de la calle Hirigoien nº 4-12, Lazkao” y la regularización de titularidades de un tramo de la carretera GI-3560.</t>
  </si>
  <si>
    <t>Hitzarmena arrazoi hauengatik iraungiko da: helburu dituen jarduketak bete direlako edo bertan behera utzi delako./
Se extinguirá  por cumplimiento de las actuaciones que constituyen su objeto  o por incurrir en causas resolución</t>
  </si>
  <si>
    <t>Lazkaoko Udalak proiektu honetako lanak eta zuzendaritza teknikoa ere kontratatu eta gauzatzeko konpromisoa hartzen du proiektua /Lazkaoko Udalak obren gainerako kostua ordainduko du. Bere kontura izango dira obren zuzendaritzaren, laguntza teknikoen eta gainerako antzeko kostuen ordainsariak.
Foru Aldundiak Bide Azpiegituretako Departamentuko teknikari bat izendatuko du 
La Diputación Foral designará a un técnico del Departamento de Infraestructuras Viarias.
El Ayuntamiento de  Lazkao financiará el resto del costo de las obras. También se hará cargo de la financiación de los honorarios de la dirección de las obras, asistencias técnicas u otros costes similares</t>
  </si>
  <si>
    <t>GFA eta Lazkaoko udala /DFG y  Ayuntamiento de Lazkao</t>
  </si>
  <si>
    <t>Gipuzkoako Foru Aldundiak bere eskumeneko gaiei  dagozkien obra zatiak finantzatuko ditu; zehazki, 02-Zolaketa atalburuari dagokionak, eta, gehienez ere, 108.701,97 euro ordainduko ditu, proiektuan jasotako obra zati horren aurrekontuaren arabera (justifikatu beharreko oroharreko partida gisa). Alabaina, zenbateko hori gainditzen duen gorako desbiderapenik izanez gero, Aldundiak ez du desbiderapen hori bere gain hartuko
Lazkaoko Udalak obren gainerako kostua ordainduko du. Era berean, bere kontura izango dira obren zuzendaritzaren, laguntza teknikoen eta gainerako antzeko kostuen ordainsariak.
La Diputación Foral de Gipuzkoa financiará las obras de los capítulos que afectan a materias de su competencia, en concreto el capítulo 02-Pavimentación, hasta un importe máximo de 108.701,97 €, conforme al presupuesto de dicho capítulo que obra en el proyecto, en concepto de partida alzada a justificar, no participando, si las hubiere, en las desviaciones al alza por encima del importe anteriormente señalado.
El Ayuntamiento de  Lazkao financiará el resto del costo de las obras. También se hará cargo de la financiación de los honorarios de la dirección de las obras, asistencias técnicas u otros costes similares.</t>
  </si>
  <si>
    <t>GFA eta Irungo udala /DFG y  Ayuntamiento de Irun</t>
  </si>
  <si>
    <t>IRUNGO HEGOALDEKO INGURABIDEAREN 1. ZATIAREN Proiektua” izeneko obrak gauzatzea eta finantzatzea/ Ejecución y financiación de las obras correspondientes al Proyecto “PRIMERA FASE DE LA RONDA SUR DE IRUN".</t>
  </si>
  <si>
    <t>Hitzarmen honen indarraldia sinatzen denean hasiko da eta bukatuko da Gipuzkoako Foru Aldundiak azken ekarpen ekonomikoa ordaintzen duenean / La vigencia del presente convenio se inicia con su firma y finaliza con el abono por parte de la Diputación Foral de Gipuzkoa de la última aportación económica.</t>
  </si>
  <si>
    <t>Irungo Udalak proiektu honek jasotzen dituen obrak tramitatzeko eta gauzatzeko konpromisoa eta bere kontura kontratatzeko: obren zuzendaritza teknikoa, eta baita obrak egiteko beharrezkoak diren lursailen edo edozein ondasun edo eskubideren erabilgarritasuna lortzeko ere.
Gipuzkoako foru Aldundiak bere gain hartzen du proiektuko obrak finantzatzea, % 85,124ko ehuneko finkoarekin, gehienez 6.000.000 euro /
 El ayuntamiento de Irun  se compromete a tramitar y ejecutar las obras contenidas en el proyecto y contratar por su cuenta y riesgo la Dirección Técnica de las obras, así como obtener la disponibilidad de los terrenos y cualesquiera otros bienes y derechos necesarios para la ejecución de las obras.
La Diputación Foral de Gipuzkoa se compromete a financiar las obras en un porcentaje fijo del 85,124 %, hasta un máximo de 6.000.000 de euros</t>
  </si>
  <si>
    <t>Lanak egiteko aurrekontua 8.215.695,81 € da. Gipuzkoako Foru Aldundiak bere gain harten du proiektu obrak finantzatzea % 85,124ko ehuneko finkoarekin, gehienez 6,000.000 euro. 
 Irungo Udalak konpromisoa hartzen du foru ekarpena baino handiagoko obraren kostuak finantzatzeko, zeinahi ere den arrazoia: ohiko  egikaritzea, kontratu aldaketak, neurketen gehikuntzak, prezio berrikuspenak, zerga tasen aldaketak, etab. /
El presupuesto de las obras asciende a 8.215.695,81 €. La Diputación Foral de Gipuzkoa se compromete a financiar las obras en un porcentaje fijo del 85,124% hasta un máximo de 6,000.000 de euros.
El Ayuntamiento de Irun se compromete a financiar aquellos costes de la obra que superen la cantidad de la aportación foral, sea cual sea su motivo: ejecución ordinaria, modificaciones contractuales, excesos en las mediciones, revisiones de precios, modificaciones de tipos impositivos, etc…</t>
  </si>
  <si>
    <t xml:space="preserve">                                                                                                                                                                                       </t>
  </si>
  <si>
    <t>Federacion Mercantil de Gipuzkoa - DFG</t>
  </si>
  <si>
    <t>2018ko Kultura Bonuaren diru laguntzak kudeatzeko / Gestión de las subvenciones del Bono-Cultura en su edición de 2018.</t>
  </si>
  <si>
    <t>2018/10/30 a 01/05/2019</t>
  </si>
  <si>
    <t>NO</t>
  </si>
  <si>
    <t xml:space="preserve">Labores de Gestión </t>
  </si>
  <si>
    <t>FEDERACION MERCANTIL DE GIPUZKOA</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</si>
</sst>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Bai&quot;;&quot;Bai&quot;;&quot;Ez&quot;"/>
    <numFmt numFmtId="165" formatCode="&quot;Egiazkoa&quot;;&quot;Egiazkoa&quot;;&quot;Faltsua&quot;"/>
    <numFmt numFmtId="166" formatCode="&quot;Aktibatuta&quot;;&quot;Aktibatuta&quot;;&quot;Desaktibatuta&quot;"/>
    <numFmt numFmtId="167" formatCode="[$€-2]\ #,##0.00_);[Red]\([$€-2]\ #,##0.00\)"/>
    <numFmt numFmtId="168" formatCode="#,##0.00\ &quot;€&quot;"/>
    <numFmt numFmtId="169" formatCode="&quot;Sí&quot;;&quot;Sí&quot;;&quot;No&quot;"/>
    <numFmt numFmtId="170" formatCode="&quot;Verdadero&quot;;&quot;Verdadero&quot;;&quot;Falso&quot;"/>
    <numFmt numFmtId="171" formatCode="&quot;Activado&quot;;&quot;Activado&quot;;&quot;Desactivado&quot;"/>
    <numFmt numFmtId="172" formatCode="[$-C0A]dddd\,\ dd&quot; de &quot;mmmm&quot; de &quot;yyyy"/>
    <numFmt numFmtId="173" formatCode="yyyy/mm/dd"/>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 &quot;pta&quot;;\-#,##0\ &quot;pta&quot;"/>
    <numFmt numFmtId="183" formatCode="#,##0\ &quot;pta&quot;;[Red]\-#,##0\ &quot;pta&quot;"/>
    <numFmt numFmtId="184" formatCode="#,##0.00\ &quot;pta&quot;;\-#,##0.00\ &quot;pta&quot;"/>
    <numFmt numFmtId="185" formatCode="#,##0.00\ &quot;pta&quot;;[Red]\-#,##0.00\ &quot;pta&quot;"/>
    <numFmt numFmtId="186" formatCode="_-* #,##0\ &quot;pta&quot;_-;\-* #,##0\ &quot;pta&quot;_-;_-* &quot;-&quot;\ &quot;pta&quot;_-;_-@_-"/>
    <numFmt numFmtId="187" formatCode="_-* #,##0\ _p_t_a_-;\-* #,##0\ _p_t_a_-;_-* &quot;-&quot;\ _p_t_a_-;_-@_-"/>
    <numFmt numFmtId="188" formatCode="_-* #,##0.00\ &quot;pta&quot;_-;\-* #,##0.00\ &quot;pta&quot;_-;_-* &quot;-&quot;??\ &quot;pta&quot;_-;_-@_-"/>
    <numFmt numFmtId="189" formatCode="_-* #,##0.00\ _p_t_a_-;\-* #,##0.00\ _p_t_a_-;_-* &quot;-&quot;??\ _p_t_a_-;_-@_-"/>
    <numFmt numFmtId="190" formatCode="#,##0\ &quot;Pts&quot;;\-#,##0\ &quot;Pts&quot;"/>
    <numFmt numFmtId="191" formatCode="#,##0\ &quot;Pts&quot;;[Red]\-#,##0\ &quot;Pts&quot;"/>
    <numFmt numFmtId="192" formatCode="#,##0.00\ &quot;Pts&quot;;\-#,##0.00\ &quot;Pts&quot;"/>
    <numFmt numFmtId="193" formatCode="#,##0.00\ &quot;Pts&quot;;[Red]\-#,##0.00\ &quot;Pts&quot;"/>
    <numFmt numFmtId="194" formatCode="_-* #,##0\ &quot;Pts&quot;_-;\-* #,##0\ &quot;Pts&quot;_-;_-* &quot;-&quot;\ &quot;Pts&quot;_-;_-@_-"/>
    <numFmt numFmtId="195" formatCode="_-* #,##0\ _P_t_s_-;\-* #,##0\ _P_t_s_-;_-* &quot;-&quot;\ _P_t_s_-;_-@_-"/>
    <numFmt numFmtId="196" formatCode="_-* #,##0.00\ &quot;Pts&quot;_-;\-* #,##0.00\ &quot;Pts&quot;_-;_-* &quot;-&quot;??\ &quot;Pts&quot;_-;_-@_-"/>
    <numFmt numFmtId="197" formatCode="_-* #,##0.00\ _P_t_s_-;\-* #,##0.00\ _P_t_s_-;_-* &quot;-&quot;??\ _P_t_s_-;_-@_-"/>
    <numFmt numFmtId="198" formatCode="m/d;@"/>
    <numFmt numFmtId="199" formatCode="yyyy/m/d;@"/>
    <numFmt numFmtId="200" formatCode="yy/mm/dd;@"/>
    <numFmt numFmtId="201" formatCode="#,##0\ _€"/>
    <numFmt numFmtId="202" formatCode="#,##0.00\ \"/>
    <numFmt numFmtId="203" formatCode="#,##0\ &quot;€&quot;"/>
    <numFmt numFmtId="204" formatCode="#,##0.00[$₮-450]"/>
    <numFmt numFmtId="205" formatCode="_-* #,##0.0\ &quot;€&quot;_-;\-* #,##0.0\ &quot;€&quot;_-;_-* &quot;-&quot;??\ &quot;€&quot;_-;_-@_-"/>
    <numFmt numFmtId="206" formatCode="_-* #,##0\ &quot;€&quot;_-;\-* #,##0\ &quot;€&quot;_-;_-* &quot;-&quot;??\ &quot;€&quot;_-;_-@_-"/>
    <numFmt numFmtId="207" formatCode="&quot;##&quot;"/>
    <numFmt numFmtId="208" formatCode="##"/>
    <numFmt numFmtId="209" formatCode="0.00000"/>
    <numFmt numFmtId="210" formatCode="0.0000"/>
    <numFmt numFmtId="211" formatCode="0.000"/>
    <numFmt numFmtId="212" formatCode="0.0"/>
    <numFmt numFmtId="213" formatCode="#,##0.000"/>
    <numFmt numFmtId="214" formatCode="#,##0.0000"/>
    <numFmt numFmtId="215" formatCode="#,##0.0"/>
    <numFmt numFmtId="216" formatCode="_-* #,##0.0\ _P_t_s_-;\-* #,##0.0\ _P_t_s_-;_-* &quot;-&quot;??\ _P_t_s_-;_-@_-"/>
    <numFmt numFmtId="217" formatCode="_-* #,##0\ _P_t_s_-;\-* #,##0\ _P_t_s_-;_-* &quot;-&quot;??\ _P_t_s_-;_-@_-"/>
    <numFmt numFmtId="218" formatCode="#,##0.00\ _€"/>
    <numFmt numFmtId="219" formatCode="#,##0.0\ _€"/>
    <numFmt numFmtId="220" formatCode="yyyy\.mm\.dd;@"/>
  </numFmts>
  <fonts count="65">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b/>
      <sz val="8"/>
      <name val="Arial"/>
      <family val="2"/>
    </font>
    <font>
      <sz val="10"/>
      <color indexed="8"/>
      <name val="Arial"/>
      <family val="2"/>
    </font>
    <font>
      <sz val="7"/>
      <name val="Times New Roman"/>
      <family val="1"/>
    </font>
    <font>
      <b/>
      <sz val="10"/>
      <color indexed="8"/>
      <name val="Arial"/>
      <family val="2"/>
    </font>
    <font>
      <b/>
      <sz val="11"/>
      <name val="Arial"/>
      <family val="2"/>
    </font>
    <font>
      <strik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7"/>
      <name val="Arial"/>
      <family val="2"/>
    </font>
    <font>
      <sz val="12"/>
      <name val="Arial"/>
      <family val="2"/>
    </font>
    <font>
      <b/>
      <sz val="12"/>
      <name val="Arial"/>
      <family val="2"/>
    </font>
    <font>
      <sz val="10"/>
      <color indexed="62"/>
      <name val="Arial"/>
      <family val="2"/>
    </font>
    <font>
      <sz val="10"/>
      <color indexed="63"/>
      <name val="Arial"/>
      <family val="2"/>
    </font>
    <font>
      <b/>
      <sz val="10"/>
      <color indexed="62"/>
      <name val="Arial"/>
      <family val="2"/>
    </font>
    <font>
      <b/>
      <sz val="8"/>
      <name val="Tahoma"/>
      <family val="2"/>
    </font>
    <font>
      <sz val="8"/>
      <name val="Tahoma"/>
      <family val="2"/>
    </font>
    <font>
      <b/>
      <u val="single"/>
      <sz val="10"/>
      <name val="Arial"/>
      <family val="2"/>
    </font>
    <font>
      <u val="single"/>
      <sz val="10"/>
      <name val="Arial"/>
      <family val="2"/>
    </font>
    <font>
      <sz val="8"/>
      <color indexed="10"/>
      <name val="Arial"/>
      <family val="2"/>
    </font>
    <font>
      <sz val="8"/>
      <color indexed="8"/>
      <name val="Arial"/>
      <family val="2"/>
    </font>
    <font>
      <b/>
      <sz val="8"/>
      <color indexed="8"/>
      <name val="Arial"/>
      <family val="2"/>
    </font>
    <font>
      <i/>
      <sz val="8"/>
      <name val="Times New Roman"/>
      <family val="1"/>
    </font>
    <font>
      <i/>
      <sz val="8"/>
      <name val="Arial"/>
      <family val="2"/>
    </font>
    <font>
      <sz val="9"/>
      <color indexed="8"/>
      <name val="Arial"/>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1"/>
      <color theme="1"/>
      <name val="Calibri"/>
      <family val="2"/>
    </font>
    <font>
      <b/>
      <sz val="11"/>
      <color rgb="FF3F3F3F"/>
      <name val="Calibri"/>
      <family val="2"/>
    </font>
    <font>
      <b/>
      <sz val="11"/>
      <color rgb="FFFA7D00"/>
      <name val="Calibri"/>
      <family val="2"/>
    </font>
    <font>
      <sz val="11"/>
      <color rgb="FF9C6500"/>
      <name val="Calibri"/>
      <family val="2"/>
    </font>
    <font>
      <sz val="11"/>
      <color rgb="FFFF0000"/>
      <name val="Calibri"/>
      <family val="2"/>
    </font>
    <font>
      <sz val="11"/>
      <color rgb="FF006100"/>
      <name val="Calibri"/>
      <family val="2"/>
    </font>
    <font>
      <sz val="11"/>
      <color rgb="FF3F3F76"/>
      <name val="Calibri"/>
      <family val="2"/>
    </font>
    <font>
      <b/>
      <sz val="18"/>
      <color theme="3"/>
      <name val="Cambria"/>
      <family val="2"/>
    </font>
    <font>
      <sz val="8"/>
      <color rgb="FFFF0000"/>
      <name val="Arial"/>
      <family val="2"/>
    </font>
    <font>
      <sz val="10"/>
      <color rgb="FF404040"/>
      <name val="Arial"/>
      <family val="2"/>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
      <patternFill patternType="solid">
        <fgColor rgb="FF99FF99"/>
        <bgColor indexed="64"/>
      </patternFill>
    </fill>
    <fill>
      <patternFill patternType="solid">
        <fgColor indexed="9"/>
        <bgColor indexed="64"/>
      </patternFill>
    </fill>
    <fill>
      <patternFill patternType="solid">
        <fgColor theme="6" tint="0.5999600291252136"/>
        <bgColor indexed="64"/>
      </patternFill>
    </fill>
  </fills>
  <borders count="6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medium"/>
      <top style="medium"/>
      <bottom style="thin"/>
    </border>
    <border>
      <left style="medium"/>
      <right style="medium"/>
      <top style="medium"/>
      <bottom style="medium"/>
    </border>
    <border>
      <left style="medium"/>
      <right style="medium"/>
      <top style="thin"/>
      <bottom style="thin"/>
    </border>
    <border>
      <left style="medium"/>
      <right style="medium"/>
      <top>
        <color indexed="63"/>
      </top>
      <bottom style="medium"/>
    </border>
    <border>
      <left style="medium"/>
      <right style="medium"/>
      <top style="thin"/>
      <bottom style="medium"/>
    </border>
    <border>
      <left>
        <color indexed="63"/>
      </left>
      <right>
        <color indexed="63"/>
      </right>
      <top>
        <color indexed="63"/>
      </top>
      <bottom style="thin"/>
    </border>
    <border>
      <left style="medium"/>
      <right style="medium"/>
      <top style="thin"/>
      <bottom>
        <color indexed="63"/>
      </bottom>
    </border>
    <border>
      <left style="thin"/>
      <right style="thin"/>
      <top style="thin"/>
      <bottom style="thin"/>
    </border>
    <border>
      <left style="medium"/>
      <right style="medium"/>
      <top style="medium"/>
      <bottom>
        <color indexed="63"/>
      </botto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thin"/>
    </border>
    <border>
      <left style="medium"/>
      <right style="thin"/>
      <top style="thin"/>
      <bottom style="medium"/>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thin"/>
      <right style="thin"/>
      <top style="thin"/>
      <bottom style="medium"/>
    </border>
    <border>
      <left style="medium"/>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medium"/>
      <top style="medium"/>
      <bottom style="thin"/>
    </border>
    <border>
      <left style="medium"/>
      <right style="thin"/>
      <top style="thin"/>
      <bottom>
        <color indexed="63"/>
      </bottom>
    </border>
    <border>
      <left>
        <color indexed="63"/>
      </left>
      <right style="thin"/>
      <top style="thin"/>
      <bottom style="thin"/>
    </border>
    <border>
      <left style="medium"/>
      <right style="thin"/>
      <top>
        <color indexed="63"/>
      </top>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thin"/>
      <right style="thin"/>
      <top>
        <color indexed="63"/>
      </top>
      <bottom style="thin"/>
    </border>
    <border>
      <left/>
      <right style="thin">
        <color indexed="22"/>
      </right>
      <top style="thin">
        <color indexed="22"/>
      </top>
      <bottom style="thin">
        <color indexed="22"/>
      </bottom>
    </border>
    <border>
      <left style="thin"/>
      <right style="thin"/>
      <top/>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thin"/>
      <top style="medium"/>
      <bottom style="thin"/>
    </border>
    <border>
      <left style="thin"/>
      <right style="thin"/>
      <top style="medium"/>
      <bottom style="thin"/>
    </border>
    <border>
      <left style="medium"/>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1" applyNumberFormat="0" applyFill="0" applyAlignment="0" applyProtection="0"/>
    <xf numFmtId="0" fontId="49" fillId="0" borderId="2" applyNumberFormat="0" applyFill="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50" fillId="0" borderId="3" applyNumberFormat="0" applyFill="0" applyAlignment="0" applyProtection="0"/>
    <xf numFmtId="0" fontId="50" fillId="0" borderId="0" applyNumberFormat="0" applyFill="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9" borderId="0" applyNumberFormat="0" applyBorder="0" applyAlignment="0" applyProtection="0"/>
    <xf numFmtId="0" fontId="14" fillId="30"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51" fillId="0" borderId="0" applyNumberFormat="0" applyFill="0" applyBorder="0" applyAlignment="0" applyProtection="0"/>
    <xf numFmtId="0" fontId="47" fillId="34"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3" fillId="0" borderId="0" applyNumberFormat="0" applyFill="0" applyBorder="0" applyAlignment="0" applyProtection="0"/>
    <xf numFmtId="0" fontId="15" fillId="22" borderId="0" applyNumberFormat="0" applyBorder="0" applyAlignment="0" applyProtection="0"/>
    <xf numFmtId="0" fontId="16" fillId="40" borderId="4" applyNumberFormat="0" applyAlignment="0" applyProtection="0"/>
    <xf numFmtId="0" fontId="17" fillId="41" borderId="5" applyNumberFormat="0" applyAlignment="0" applyProtection="0"/>
    <xf numFmtId="0" fontId="18" fillId="0" borderId="6" applyNumberFormat="0" applyFill="0" applyAlignment="0" applyProtection="0"/>
    <xf numFmtId="0" fontId="52" fillId="42" borderId="7"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46" borderId="0" applyNumberFormat="0" applyBorder="0" applyAlignment="0" applyProtection="0"/>
    <xf numFmtId="0" fontId="20" fillId="25" borderId="4" applyNumberFormat="0" applyAlignment="0" applyProtection="0"/>
    <xf numFmtId="0" fontId="53" fillId="0" borderId="8" applyNumberFormat="0" applyFill="0" applyAlignment="0" applyProtection="0"/>
    <xf numFmtId="44" fontId="0" fillId="0" borderId="0" applyFont="0" applyFill="0" applyBorder="0" applyAlignment="0" applyProtection="0"/>
    <xf numFmtId="0" fontId="54" fillId="47" borderId="0" applyNumberFormat="0" applyBorder="0" applyAlignment="0" applyProtection="0"/>
    <xf numFmtId="0" fontId="55" fillId="0" borderId="9" applyNumberFormat="0" applyFill="0" applyAlignment="0" applyProtection="0"/>
    <xf numFmtId="0" fontId="2" fillId="0" borderId="0" applyNumberFormat="0" applyFill="0" applyBorder="0" applyAlignment="0" applyProtection="0"/>
    <xf numFmtId="0" fontId="21" fillId="21" borderId="0" applyNumberFormat="0" applyBorder="0" applyAlignment="0" applyProtection="0"/>
    <xf numFmtId="0" fontId="56" fillId="48" borderId="10" applyNumberFormat="0" applyAlignment="0" applyProtection="0"/>
    <xf numFmtId="0" fontId="57" fillId="48" borderId="1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9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49" borderId="0" applyNumberFormat="0" applyBorder="0" applyAlignment="0" applyProtection="0"/>
    <xf numFmtId="0" fontId="58" fillId="50" borderId="0" applyNumberFormat="0" applyBorder="0" applyAlignment="0" applyProtection="0"/>
    <xf numFmtId="0" fontId="0" fillId="0" borderId="0">
      <alignment/>
      <protection/>
    </xf>
    <xf numFmtId="0" fontId="8" fillId="0" borderId="0">
      <alignment/>
      <protection/>
    </xf>
    <xf numFmtId="0" fontId="0" fillId="51" borderId="12" applyNumberFormat="0" applyFont="0" applyAlignment="0" applyProtection="0"/>
    <xf numFmtId="0" fontId="0" fillId="52" borderId="13" applyNumberFormat="0" applyFont="0" applyAlignment="0" applyProtection="0"/>
    <xf numFmtId="0" fontId="59" fillId="0" borderId="0" applyNumberFormat="0" applyFill="0" applyBorder="0" applyAlignment="0" applyProtection="0"/>
    <xf numFmtId="0" fontId="60" fillId="53" borderId="0" applyNumberFormat="0" applyBorder="0" applyAlignment="0" applyProtection="0"/>
    <xf numFmtId="0" fontId="23" fillId="40" borderId="14" applyNumberFormat="0" applyAlignment="0" applyProtection="0"/>
    <xf numFmtId="0" fontId="61" fillId="54" borderId="11"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5" applyNumberFormat="0" applyFill="0" applyAlignment="0" applyProtection="0"/>
    <xf numFmtId="0" fontId="28" fillId="0" borderId="16" applyNumberFormat="0" applyFill="0" applyAlignment="0" applyProtection="0"/>
    <xf numFmtId="0" fontId="19" fillId="0" borderId="17" applyNumberFormat="0" applyFill="0" applyAlignment="0" applyProtection="0"/>
    <xf numFmtId="0" fontId="62" fillId="0" borderId="0" applyNumberFormat="0" applyFill="0" applyBorder="0" applyAlignment="0" applyProtection="0"/>
    <xf numFmtId="0" fontId="29" fillId="0" borderId="18" applyNumberFormat="0" applyFill="0" applyAlignment="0" applyProtection="0"/>
  </cellStyleXfs>
  <cellXfs count="382">
    <xf numFmtId="0" fontId="0" fillId="0" borderId="0" xfId="0" applyAlignment="1">
      <alignment/>
    </xf>
    <xf numFmtId="0" fontId="1" fillId="0" borderId="0" xfId="0" applyFont="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4" fillId="0" borderId="0" xfId="0" applyFont="1" applyFill="1" applyBorder="1" applyAlignment="1">
      <alignment vertical="center" wrapText="1"/>
    </xf>
    <xf numFmtId="0" fontId="0" fillId="0" borderId="0" xfId="0" applyBorder="1" applyAlignment="1">
      <alignment/>
    </xf>
    <xf numFmtId="0" fontId="0" fillId="0" borderId="19" xfId="0" applyBorder="1" applyAlignment="1">
      <alignment/>
    </xf>
    <xf numFmtId="0" fontId="0" fillId="0" borderId="20" xfId="0" applyFont="1" applyBorder="1" applyAlignment="1">
      <alignment vertical="top" wrapText="1"/>
    </xf>
    <xf numFmtId="0" fontId="0" fillId="0" borderId="21" xfId="0" applyBorder="1" applyAlignment="1">
      <alignment/>
    </xf>
    <xf numFmtId="0" fontId="0" fillId="0" borderId="22" xfId="0" applyFont="1" applyBorder="1" applyAlignment="1">
      <alignment vertical="top" wrapText="1"/>
    </xf>
    <xf numFmtId="0" fontId="0" fillId="0" borderId="23" xfId="0" applyBorder="1" applyAlignment="1">
      <alignment/>
    </xf>
    <xf numFmtId="0" fontId="5" fillId="0" borderId="24" xfId="0" applyFont="1" applyFill="1" applyBorder="1" applyAlignment="1">
      <alignment vertical="center" wrapText="1"/>
    </xf>
    <xf numFmtId="0" fontId="0" fillId="0" borderId="21" xfId="0" applyFont="1" applyBorder="1" applyAlignment="1">
      <alignment/>
    </xf>
    <xf numFmtId="0" fontId="8" fillId="0" borderId="0" xfId="0" applyFont="1" applyAlignment="1">
      <alignment horizontal="left"/>
    </xf>
    <xf numFmtId="0" fontId="0" fillId="0" borderId="23" xfId="0" applyFont="1" applyFill="1" applyBorder="1" applyAlignment="1">
      <alignment vertical="top" wrapText="1"/>
    </xf>
    <xf numFmtId="0" fontId="0" fillId="0" borderId="19" xfId="0" applyFont="1" applyBorder="1" applyAlignment="1">
      <alignment/>
    </xf>
    <xf numFmtId="0" fontId="0" fillId="0" borderId="21" xfId="0" applyFont="1" applyBorder="1" applyAlignment="1">
      <alignment/>
    </xf>
    <xf numFmtId="0" fontId="0" fillId="0" borderId="25" xfId="0" applyFont="1" applyBorder="1" applyAlignment="1">
      <alignment/>
    </xf>
    <xf numFmtId="0" fontId="0" fillId="0" borderId="26" xfId="0" applyFont="1" applyBorder="1" applyAlignment="1">
      <alignment/>
    </xf>
    <xf numFmtId="0" fontId="4" fillId="25" borderId="20" xfId="0" applyFont="1" applyFill="1" applyBorder="1" applyAlignment="1">
      <alignment horizontal="center"/>
    </xf>
    <xf numFmtId="0" fontId="4" fillId="25" borderId="27" xfId="0" applyFont="1" applyFill="1" applyBorder="1" applyAlignment="1">
      <alignment horizontal="center" wrapText="1"/>
    </xf>
    <xf numFmtId="0" fontId="0" fillId="0" borderId="21" xfId="0" applyFont="1" applyBorder="1" applyAlignment="1">
      <alignment vertical="top" wrapText="1"/>
    </xf>
    <xf numFmtId="0" fontId="8" fillId="0" borderId="21" xfId="0" applyFont="1" applyBorder="1" applyAlignment="1">
      <alignment horizontal="left" indent="4"/>
    </xf>
    <xf numFmtId="0" fontId="9" fillId="0" borderId="21" xfId="0" applyFont="1" applyBorder="1" applyAlignment="1">
      <alignment horizontal="left" indent="4"/>
    </xf>
    <xf numFmtId="0" fontId="8" fillId="0" borderId="23" xfId="0" applyFont="1" applyBorder="1" applyAlignment="1">
      <alignment horizontal="left" indent="4"/>
    </xf>
    <xf numFmtId="0" fontId="5" fillId="0" borderId="20" xfId="0" applyFont="1" applyFill="1" applyBorder="1" applyAlignment="1">
      <alignment vertical="top" wrapText="1"/>
    </xf>
    <xf numFmtId="0" fontId="0" fillId="0" borderId="0" xfId="0" applyFill="1" applyAlignment="1">
      <alignment/>
    </xf>
    <xf numFmtId="0" fontId="5" fillId="0" borderId="22" xfId="0" applyFont="1" applyFill="1" applyBorder="1" applyAlignment="1">
      <alignment vertical="top" wrapText="1"/>
    </xf>
    <xf numFmtId="0" fontId="0" fillId="0" borderId="0" xfId="0" applyAlignment="1">
      <alignment vertical="center"/>
    </xf>
    <xf numFmtId="0" fontId="0" fillId="0" borderId="0" xfId="0" applyFont="1" applyFill="1" applyBorder="1" applyAlignment="1">
      <alignment vertical="center" wrapText="1"/>
    </xf>
    <xf numFmtId="0" fontId="0" fillId="0" borderId="0" xfId="0" applyBorder="1" applyAlignment="1">
      <alignment vertical="center"/>
    </xf>
    <xf numFmtId="0" fontId="0" fillId="0" borderId="0" xfId="0" applyAlignment="1">
      <alignment horizontal="center"/>
    </xf>
    <xf numFmtId="0" fontId="0" fillId="0" borderId="0" xfId="0" applyAlignment="1">
      <alignment horizontal="left"/>
    </xf>
    <xf numFmtId="0" fontId="6" fillId="0" borderId="20" xfId="0" applyFont="1" applyFill="1" applyBorder="1" applyAlignment="1">
      <alignment vertical="center" wrapText="1"/>
    </xf>
    <xf numFmtId="0" fontId="6" fillId="0" borderId="20" xfId="0" applyFont="1" applyFill="1" applyBorder="1" applyAlignment="1">
      <alignment horizontal="center" vertical="center" wrapText="1"/>
    </xf>
    <xf numFmtId="0" fontId="11" fillId="0" borderId="0" xfId="0" applyFont="1" applyAlignment="1">
      <alignment vertical="center"/>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vertical="center" wrapText="1"/>
    </xf>
    <xf numFmtId="0" fontId="12" fillId="0" borderId="0" xfId="0" applyFont="1" applyBorder="1" applyAlignment="1">
      <alignment vertical="center"/>
    </xf>
    <xf numFmtId="0" fontId="4" fillId="0" borderId="0" xfId="0" applyFont="1" applyBorder="1" applyAlignment="1">
      <alignment horizontal="left" vertical="center" wrapText="1"/>
    </xf>
    <xf numFmtId="0" fontId="0" fillId="0" borderId="0" xfId="0" applyAlignment="1">
      <alignment horizontal="left" vertical="center"/>
    </xf>
    <xf numFmtId="0" fontId="4" fillId="0" borderId="30" xfId="0" applyFont="1" applyFill="1" applyBorder="1" applyAlignment="1">
      <alignment horizontal="left" vertical="center" wrapText="1"/>
    </xf>
    <xf numFmtId="0" fontId="0" fillId="0" borderId="0" xfId="0" applyFont="1" applyBorder="1" applyAlignment="1">
      <alignment horizontal="center" vertical="center" wrapText="1"/>
    </xf>
    <xf numFmtId="49" fontId="0" fillId="0" borderId="19" xfId="0" applyNumberFormat="1" applyBorder="1" applyAlignment="1">
      <alignment horizontal="center" vertical="center"/>
    </xf>
    <xf numFmtId="49" fontId="0" fillId="0" borderId="21" xfId="0" applyNumberFormat="1" applyBorder="1" applyAlignment="1">
      <alignment horizontal="center" vertical="center"/>
    </xf>
    <xf numFmtId="49" fontId="0" fillId="0" borderId="23" xfId="0" applyNumberFormat="1"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0" fillId="0" borderId="32" xfId="0" applyFont="1" applyFill="1" applyBorder="1" applyAlignment="1">
      <alignment vertical="center" wrapText="1"/>
    </xf>
    <xf numFmtId="0" fontId="0" fillId="0" borderId="32" xfId="0" applyBorder="1" applyAlignment="1">
      <alignment vertical="center" wrapText="1"/>
    </xf>
    <xf numFmtId="0" fontId="0" fillId="0" borderId="32" xfId="0" applyBorder="1" applyAlignment="1">
      <alignment horizontal="left" vertical="center"/>
    </xf>
    <xf numFmtId="0" fontId="0" fillId="0" borderId="33" xfId="0" applyFont="1" applyFill="1" applyBorder="1" applyAlignment="1">
      <alignment vertical="center" wrapText="1"/>
    </xf>
    <xf numFmtId="0" fontId="6" fillId="0" borderId="34" xfId="0" applyFont="1" applyFill="1" applyBorder="1" applyAlignment="1">
      <alignment horizontal="center" wrapText="1"/>
    </xf>
    <xf numFmtId="0" fontId="30" fillId="0" borderId="0" xfId="0" applyFont="1" applyAlignment="1">
      <alignment horizontal="center" vertical="center" wrapText="1"/>
    </xf>
    <xf numFmtId="0" fontId="0" fillId="0" borderId="0" xfId="0" applyAlignment="1">
      <alignment vertical="center" wrapText="1"/>
    </xf>
    <xf numFmtId="0" fontId="1" fillId="0" borderId="35" xfId="0" applyFont="1" applyFill="1" applyBorder="1" applyAlignment="1">
      <alignment vertical="center" wrapText="1"/>
    </xf>
    <xf numFmtId="0" fontId="32" fillId="26" borderId="27" xfId="0" applyFont="1" applyFill="1" applyBorder="1" applyAlignment="1">
      <alignment horizontal="left" vertical="center" wrapText="1"/>
    </xf>
    <xf numFmtId="0" fontId="0" fillId="0" borderId="0" xfId="0" applyFont="1" applyAlignment="1">
      <alignment vertical="center" wrapText="1"/>
    </xf>
    <xf numFmtId="0" fontId="31" fillId="0" borderId="0" xfId="0" applyFont="1" applyAlignment="1">
      <alignment vertical="center" wrapText="1"/>
    </xf>
    <xf numFmtId="0" fontId="32" fillId="22" borderId="36" xfId="0" applyFont="1" applyFill="1" applyBorder="1" applyAlignment="1">
      <alignment vertical="center" wrapText="1"/>
    </xf>
    <xf numFmtId="0" fontId="32" fillId="22" borderId="37" xfId="0" applyFont="1" applyFill="1" applyBorder="1" applyAlignment="1">
      <alignment vertical="center" wrapText="1"/>
    </xf>
    <xf numFmtId="0" fontId="31" fillId="0" borderId="0" xfId="0" applyFont="1" applyAlignment="1">
      <alignment horizontal="left" vertical="center" wrapText="1"/>
    </xf>
    <xf numFmtId="0" fontId="31" fillId="0" borderId="0" xfId="0" applyFont="1" applyBorder="1" applyAlignment="1">
      <alignment horizontal="left" vertical="center" wrapText="1"/>
    </xf>
    <xf numFmtId="0" fontId="31" fillId="0" borderId="0" xfId="0" applyFont="1" applyBorder="1" applyAlignment="1">
      <alignment horizontal="center" vertical="center" wrapText="1"/>
    </xf>
    <xf numFmtId="0" fontId="31" fillId="0" borderId="0" xfId="0" applyFont="1" applyBorder="1" applyAlignment="1">
      <alignment vertical="center" wrapText="1"/>
    </xf>
    <xf numFmtId="0" fontId="1" fillId="0" borderId="35" xfId="0" applyFont="1" applyFill="1" applyBorder="1" applyAlignment="1">
      <alignment horizontal="left" vertical="center" wrapText="1"/>
    </xf>
    <xf numFmtId="0" fontId="4" fillId="0" borderId="26" xfId="0" applyFont="1" applyBorder="1" applyAlignment="1">
      <alignment vertical="center" wrapText="1"/>
    </xf>
    <xf numFmtId="0" fontId="6" fillId="22" borderId="38" xfId="0" applyFont="1" applyFill="1" applyBorder="1" applyAlignment="1">
      <alignment horizontal="left" vertical="center" wrapText="1"/>
    </xf>
    <xf numFmtId="0" fontId="6" fillId="22" borderId="0" xfId="0" applyFont="1" applyFill="1" applyBorder="1" applyAlignment="1">
      <alignment horizontal="left" vertical="center" wrapText="1"/>
    </xf>
    <xf numFmtId="0" fontId="6" fillId="22" borderId="39" xfId="0" applyFont="1" applyFill="1" applyBorder="1" applyAlignment="1">
      <alignment horizontal="left" vertical="center" wrapText="1"/>
    </xf>
    <xf numFmtId="0" fontId="1" fillId="0" borderId="0" xfId="0" applyFont="1" applyAlignment="1">
      <alignment vertical="center" wrapText="1"/>
    </xf>
    <xf numFmtId="0" fontId="32" fillId="0" borderId="30" xfId="0" applyFont="1" applyFill="1" applyBorder="1" applyAlignment="1">
      <alignment horizontal="center" vertical="center" wrapText="1"/>
    </xf>
    <xf numFmtId="0" fontId="33" fillId="0" borderId="0" xfId="0" applyFont="1" applyAlignment="1">
      <alignment vertical="center"/>
    </xf>
    <xf numFmtId="0" fontId="4" fillId="26" borderId="40" xfId="0" applyFont="1" applyFill="1" applyBorder="1" applyAlignment="1">
      <alignment vertical="center" wrapText="1"/>
    </xf>
    <xf numFmtId="0" fontId="4" fillId="26" borderId="26" xfId="0" applyFont="1" applyFill="1" applyBorder="1" applyAlignment="1">
      <alignment vertical="center" wrapText="1"/>
    </xf>
    <xf numFmtId="0" fontId="6" fillId="26" borderId="26" xfId="0" applyFont="1" applyFill="1" applyBorder="1" applyAlignment="1">
      <alignment horizontal="center" vertical="center" wrapText="1"/>
    </xf>
    <xf numFmtId="0" fontId="6" fillId="26" borderId="29" xfId="0" applyFont="1" applyFill="1" applyBorder="1" applyAlignment="1">
      <alignment horizontal="center" vertical="center" wrapText="1"/>
    </xf>
    <xf numFmtId="0" fontId="4" fillId="26" borderId="40" xfId="0" applyFont="1" applyFill="1" applyBorder="1" applyAlignment="1">
      <alignment horizontal="center" vertical="center" wrapText="1"/>
    </xf>
    <xf numFmtId="0" fontId="4" fillId="26" borderId="26" xfId="0" applyFont="1" applyFill="1" applyBorder="1" applyAlignment="1">
      <alignment horizontal="center" vertical="center" wrapText="1"/>
    </xf>
    <xf numFmtId="0" fontId="4" fillId="0" borderId="40" xfId="0" applyFont="1" applyBorder="1" applyAlignment="1">
      <alignment horizontal="justify" vertical="center" wrapText="1"/>
    </xf>
    <xf numFmtId="0" fontId="0" fillId="0" borderId="26" xfId="0" applyFont="1" applyBorder="1" applyAlignment="1">
      <alignment horizontal="justify" vertical="center" wrapText="1"/>
    </xf>
    <xf numFmtId="199" fontId="0" fillId="0" borderId="26" xfId="0" applyNumberFormat="1" applyFont="1" applyBorder="1" applyAlignment="1">
      <alignment vertical="center"/>
    </xf>
    <xf numFmtId="3" fontId="0" fillId="0" borderId="26" xfId="0" applyNumberFormat="1" applyFill="1" applyBorder="1" applyAlignment="1">
      <alignment vertical="center"/>
    </xf>
    <xf numFmtId="0" fontId="0" fillId="0" borderId="26" xfId="0" applyBorder="1" applyAlignment="1">
      <alignment horizontal="center" vertical="center"/>
    </xf>
    <xf numFmtId="0" fontId="0" fillId="0" borderId="29" xfId="0" applyBorder="1" applyAlignment="1">
      <alignment horizontal="center" vertical="center"/>
    </xf>
    <xf numFmtId="0" fontId="4" fillId="0" borderId="40" xfId="0" applyFont="1" applyFill="1" applyBorder="1" applyAlignment="1">
      <alignment horizontal="justify" vertical="center" wrapText="1"/>
    </xf>
    <xf numFmtId="0" fontId="0" fillId="0" borderId="26" xfId="0" applyFont="1" applyFill="1" applyBorder="1" applyAlignment="1">
      <alignment horizontal="justify" vertical="center" wrapText="1"/>
    </xf>
    <xf numFmtId="199" fontId="0" fillId="0" borderId="26" xfId="0" applyNumberFormat="1" applyFont="1" applyFill="1" applyBorder="1" applyAlignment="1">
      <alignment vertical="center"/>
    </xf>
    <xf numFmtId="199" fontId="0" fillId="0" borderId="26" xfId="0" applyNumberFormat="1" applyFont="1" applyBorder="1" applyAlignment="1">
      <alignment vertical="center" wrapText="1"/>
    </xf>
    <xf numFmtId="0" fontId="0" fillId="0" borderId="26" xfId="0" applyBorder="1" applyAlignment="1">
      <alignment horizontal="right" vertical="center"/>
    </xf>
    <xf numFmtId="0" fontId="6" fillId="26" borderId="26" xfId="0" applyFont="1" applyFill="1" applyBorder="1" applyAlignment="1">
      <alignment horizontal="left" vertical="center" wrapText="1"/>
    </xf>
    <xf numFmtId="0" fontId="4" fillId="0" borderId="40" xfId="0" applyFont="1" applyBorder="1" applyAlignment="1">
      <alignment vertical="center" wrapText="1"/>
    </xf>
    <xf numFmtId="0" fontId="7" fillId="0" borderId="26" xfId="0" applyFont="1" applyBorder="1" applyAlignment="1">
      <alignment horizontal="right" vertical="center" wrapText="1"/>
    </xf>
    <xf numFmtId="0" fontId="4" fillId="55" borderId="26" xfId="0" applyFont="1" applyFill="1" applyBorder="1" applyAlignment="1">
      <alignment horizontal="left" vertical="center" wrapText="1"/>
    </xf>
    <xf numFmtId="3" fontId="0" fillId="55" borderId="26" xfId="0" applyNumberFormat="1" applyFill="1" applyBorder="1" applyAlignment="1">
      <alignment vertical="center"/>
    </xf>
    <xf numFmtId="0" fontId="0" fillId="55" borderId="26" xfId="0" applyFill="1" applyBorder="1" applyAlignment="1">
      <alignment vertical="center"/>
    </xf>
    <xf numFmtId="0" fontId="0" fillId="55" borderId="29" xfId="0" applyFill="1" applyBorder="1" applyAlignment="1">
      <alignment vertical="center"/>
    </xf>
    <xf numFmtId="0" fontId="0" fillId="55" borderId="26" xfId="0" applyFont="1" applyFill="1" applyBorder="1" applyAlignment="1">
      <alignment horizontal="left" vertical="center" wrapText="1"/>
    </xf>
    <xf numFmtId="0" fontId="0" fillId="55" borderId="26" xfId="0" applyFont="1" applyFill="1" applyBorder="1" applyAlignment="1">
      <alignment vertical="center"/>
    </xf>
    <xf numFmtId="3" fontId="0" fillId="55" borderId="26" xfId="0" applyNumberFormat="1" applyFont="1" applyFill="1" applyBorder="1" applyAlignment="1">
      <alignment vertical="center" wrapText="1"/>
    </xf>
    <xf numFmtId="0" fontId="4" fillId="55" borderId="40" xfId="0" applyFont="1" applyFill="1" applyBorder="1" applyAlignment="1">
      <alignment vertical="center" wrapText="1"/>
    </xf>
    <xf numFmtId="0" fontId="33" fillId="55" borderId="26" xfId="0" applyFont="1" applyFill="1" applyBorder="1" applyAlignment="1">
      <alignment vertical="center"/>
    </xf>
    <xf numFmtId="199" fontId="0" fillId="55" borderId="26" xfId="0" applyNumberFormat="1" applyFont="1" applyFill="1" applyBorder="1" applyAlignment="1">
      <alignment vertical="center"/>
    </xf>
    <xf numFmtId="0" fontId="0" fillId="55" borderId="26" xfId="0" applyFont="1" applyFill="1" applyBorder="1" applyAlignment="1">
      <alignment vertical="center" wrapText="1"/>
    </xf>
    <xf numFmtId="0" fontId="4" fillId="55" borderId="40" xfId="0" applyFont="1" applyFill="1" applyBorder="1" applyAlignment="1">
      <alignment horizontal="justify" vertical="center" wrapText="1"/>
    </xf>
    <xf numFmtId="0" fontId="0" fillId="55" borderId="26" xfId="0" applyFont="1" applyFill="1" applyBorder="1" applyAlignment="1">
      <alignment horizontal="justify" vertical="center" wrapText="1"/>
    </xf>
    <xf numFmtId="0" fontId="0" fillId="55" borderId="26" xfId="0" applyFill="1" applyBorder="1" applyAlignment="1">
      <alignment/>
    </xf>
    <xf numFmtId="0" fontId="0" fillId="55" borderId="29" xfId="0" applyFill="1" applyBorder="1" applyAlignment="1">
      <alignment/>
    </xf>
    <xf numFmtId="3" fontId="34" fillId="55" borderId="26" xfId="0" applyNumberFormat="1" applyFont="1" applyFill="1" applyBorder="1" applyAlignment="1">
      <alignment vertical="center"/>
    </xf>
    <xf numFmtId="199" fontId="0" fillId="55" borderId="41" xfId="0" applyNumberFormat="1" applyFont="1" applyFill="1" applyBorder="1" applyAlignment="1">
      <alignment horizontal="center" vertical="center" wrapText="1"/>
    </xf>
    <xf numFmtId="0" fontId="0" fillId="55" borderId="0" xfId="0" applyFill="1" applyBorder="1" applyAlignment="1">
      <alignment horizontal="center" vertical="center"/>
    </xf>
    <xf numFmtId="199" fontId="0" fillId="55" borderId="0" xfId="0" applyNumberFormat="1" applyFont="1" applyFill="1" applyBorder="1" applyAlignment="1">
      <alignment vertical="center"/>
    </xf>
    <xf numFmtId="0" fontId="4" fillId="55" borderId="26" xfId="0" applyFont="1" applyFill="1" applyBorder="1" applyAlignment="1">
      <alignment horizontal="justify" vertical="center" wrapText="1"/>
    </xf>
    <xf numFmtId="0" fontId="0" fillId="55" borderId="29" xfId="0" applyFont="1" applyFill="1" applyBorder="1" applyAlignment="1">
      <alignment horizontal="center" vertical="center"/>
    </xf>
    <xf numFmtId="0" fontId="0" fillId="55" borderId="0" xfId="0" applyFont="1" applyFill="1" applyBorder="1" applyAlignment="1">
      <alignment horizontal="justify" vertical="center" wrapText="1"/>
    </xf>
    <xf numFmtId="199" fontId="0" fillId="55" borderId="0" xfId="0" applyNumberFormat="1" applyFont="1" applyFill="1" applyBorder="1" applyAlignment="1">
      <alignment horizontal="center" vertical="center"/>
    </xf>
    <xf numFmtId="3" fontId="0" fillId="55" borderId="0" xfId="0" applyNumberFormat="1" applyFill="1" applyBorder="1" applyAlignment="1">
      <alignment horizontal="right" vertical="center"/>
    </xf>
    <xf numFmtId="0" fontId="4" fillId="56" borderId="40" xfId="0" applyFont="1" applyFill="1" applyBorder="1" applyAlignment="1">
      <alignment vertical="center" wrapText="1"/>
    </xf>
    <xf numFmtId="0" fontId="4" fillId="56" borderId="26" xfId="0" applyFont="1" applyFill="1" applyBorder="1" applyAlignment="1">
      <alignment vertical="center" wrapText="1"/>
    </xf>
    <xf numFmtId="0" fontId="5" fillId="55" borderId="26" xfId="0" applyFont="1" applyFill="1" applyBorder="1" applyAlignment="1">
      <alignment horizontal="right" vertical="center" wrapText="1"/>
    </xf>
    <xf numFmtId="0" fontId="6" fillId="55" borderId="26" xfId="0" applyFont="1" applyFill="1" applyBorder="1" applyAlignment="1">
      <alignment horizontal="center" vertical="center" wrapText="1"/>
    </xf>
    <xf numFmtId="0" fontId="5" fillId="55" borderId="26" xfId="0" applyFont="1" applyFill="1" applyBorder="1" applyAlignment="1">
      <alignment horizontal="center" vertical="center" wrapText="1"/>
    </xf>
    <xf numFmtId="0" fontId="6" fillId="55" borderId="29" xfId="0" applyFont="1" applyFill="1" applyBorder="1" applyAlignment="1">
      <alignment horizontal="center" vertical="center" wrapText="1"/>
    </xf>
    <xf numFmtId="199" fontId="0" fillId="55" borderId="26" xfId="0" applyNumberFormat="1" applyFont="1" applyFill="1" applyBorder="1" applyAlignment="1">
      <alignment horizontal="center" vertical="center" wrapText="1"/>
    </xf>
    <xf numFmtId="0" fontId="0" fillId="0" borderId="26" xfId="0" applyFont="1" applyBorder="1" applyAlignment="1">
      <alignment vertical="center"/>
    </xf>
    <xf numFmtId="0" fontId="1" fillId="0" borderId="0" xfId="0" applyFont="1" applyBorder="1" applyAlignment="1">
      <alignment vertical="center" wrapText="1"/>
    </xf>
    <xf numFmtId="199" fontId="1" fillId="55" borderId="26" xfId="0" applyNumberFormat="1" applyFont="1" applyFill="1" applyBorder="1" applyAlignment="1">
      <alignment horizontal="left" vertical="center" wrapText="1"/>
    </xf>
    <xf numFmtId="0" fontId="33" fillId="0" borderId="42" xfId="0" applyFont="1" applyFill="1" applyBorder="1" applyAlignment="1">
      <alignment vertical="center"/>
    </xf>
    <xf numFmtId="0" fontId="33" fillId="0" borderId="43" xfId="0" applyFont="1" applyFill="1" applyBorder="1" applyAlignment="1">
      <alignment vertical="center"/>
    </xf>
    <xf numFmtId="0" fontId="0" fillId="0" borderId="43" xfId="0" applyBorder="1" applyAlignment="1">
      <alignment vertical="center"/>
    </xf>
    <xf numFmtId="0" fontId="4" fillId="55" borderId="44" xfId="0" applyFont="1" applyFill="1" applyBorder="1" applyAlignment="1">
      <alignment horizontal="justify" vertical="center" wrapText="1"/>
    </xf>
    <xf numFmtId="0" fontId="0" fillId="55" borderId="45" xfId="0" applyFont="1" applyFill="1" applyBorder="1" applyAlignment="1">
      <alignment horizontal="justify" vertical="center" wrapText="1"/>
    </xf>
    <xf numFmtId="199" fontId="0" fillId="55" borderId="45" xfId="0" applyNumberFormat="1" applyFont="1" applyFill="1" applyBorder="1" applyAlignment="1">
      <alignment horizontal="center" vertical="center"/>
    </xf>
    <xf numFmtId="199" fontId="0" fillId="55" borderId="45" xfId="0" applyNumberFormat="1" applyFont="1" applyFill="1" applyBorder="1" applyAlignment="1">
      <alignment vertical="center"/>
    </xf>
    <xf numFmtId="3" fontId="0" fillId="55" borderId="45" xfId="0" applyNumberFormat="1" applyFill="1" applyBorder="1" applyAlignment="1">
      <alignment horizontal="right" vertical="center"/>
    </xf>
    <xf numFmtId="0" fontId="0" fillId="55" borderId="45" xfId="0" applyFill="1" applyBorder="1" applyAlignment="1">
      <alignment horizontal="center" vertical="center"/>
    </xf>
    <xf numFmtId="0" fontId="4" fillId="55" borderId="46" xfId="0" applyFont="1" applyFill="1" applyBorder="1" applyAlignment="1">
      <alignment horizontal="justify" vertical="center" wrapText="1"/>
    </xf>
    <xf numFmtId="0" fontId="4" fillId="55" borderId="47" xfId="0" applyFont="1" applyFill="1" applyBorder="1" applyAlignment="1">
      <alignment vertical="center" wrapText="1"/>
    </xf>
    <xf numFmtId="0" fontId="33" fillId="55" borderId="24" xfId="0" applyFont="1" applyFill="1" applyBorder="1" applyAlignment="1">
      <alignment vertical="center" wrapText="1"/>
    </xf>
    <xf numFmtId="0" fontId="33" fillId="55" borderId="24" xfId="0" applyFont="1" applyFill="1" applyBorder="1" applyAlignment="1">
      <alignment vertical="center"/>
    </xf>
    <xf numFmtId="0" fontId="0" fillId="55" borderId="24" xfId="0" applyFont="1" applyFill="1" applyBorder="1" applyAlignment="1">
      <alignment vertical="center"/>
    </xf>
    <xf numFmtId="0" fontId="0" fillId="55" borderId="24" xfId="0" applyFill="1" applyBorder="1" applyAlignment="1">
      <alignment vertical="center"/>
    </xf>
    <xf numFmtId="0" fontId="4" fillId="55" borderId="26" xfId="0" applyFont="1" applyFill="1" applyBorder="1" applyAlignment="1">
      <alignment horizontal="left" vertical="justify" wrapText="1"/>
    </xf>
    <xf numFmtId="0" fontId="0" fillId="0" borderId="26" xfId="0" applyFont="1" applyBorder="1" applyAlignment="1">
      <alignment horizontal="center" vertical="center"/>
    </xf>
    <xf numFmtId="0" fontId="4" fillId="0" borderId="42" xfId="0" applyFont="1" applyBorder="1" applyAlignment="1">
      <alignment vertical="center" wrapText="1"/>
    </xf>
    <xf numFmtId="0" fontId="0" fillId="0" borderId="43" xfId="0" applyFont="1" applyBorder="1" applyAlignment="1">
      <alignment vertical="center" wrapText="1"/>
    </xf>
    <xf numFmtId="199" fontId="0" fillId="0" borderId="43" xfId="0" applyNumberFormat="1" applyFont="1" applyBorder="1" applyAlignment="1">
      <alignment vertical="center"/>
    </xf>
    <xf numFmtId="199" fontId="33" fillId="0" borderId="43" xfId="0" applyNumberFormat="1" applyFont="1" applyBorder="1" applyAlignment="1">
      <alignment vertical="center"/>
    </xf>
    <xf numFmtId="199" fontId="0" fillId="0" borderId="43" xfId="0" applyNumberFormat="1" applyFont="1" applyBorder="1" applyAlignment="1">
      <alignment horizontal="center" vertical="center"/>
    </xf>
    <xf numFmtId="0" fontId="4" fillId="0" borderId="43" xfId="0" applyFont="1" applyBorder="1" applyAlignment="1">
      <alignment vertical="center" wrapText="1"/>
    </xf>
    <xf numFmtId="0" fontId="7" fillId="0" borderId="26" xfId="0" applyFont="1" applyBorder="1" applyAlignment="1">
      <alignment horizontal="justify" vertical="center" wrapText="1"/>
    </xf>
    <xf numFmtId="0" fontId="0" fillId="0" borderId="40" xfId="0" applyFont="1" applyBorder="1" applyAlignment="1">
      <alignment vertical="center" wrapText="1"/>
    </xf>
    <xf numFmtId="0" fontId="0" fillId="0" borderId="29" xfId="0" applyFont="1" applyBorder="1" applyAlignment="1">
      <alignment vertical="center"/>
    </xf>
    <xf numFmtId="0" fontId="0" fillId="0" borderId="37" xfId="0" applyFont="1" applyBorder="1" applyAlignment="1">
      <alignment vertical="center" wrapText="1"/>
    </xf>
    <xf numFmtId="0" fontId="0" fillId="0" borderId="41" xfId="0" applyFont="1" applyBorder="1" applyAlignment="1">
      <alignment vertical="center" wrapText="1"/>
    </xf>
    <xf numFmtId="0" fontId="0" fillId="0" borderId="41" xfId="0" applyFont="1" applyBorder="1" applyAlignment="1">
      <alignment vertical="center"/>
    </xf>
    <xf numFmtId="0" fontId="0" fillId="0" borderId="30" xfId="0" applyFont="1" applyBorder="1" applyAlignment="1">
      <alignment vertical="center"/>
    </xf>
    <xf numFmtId="0" fontId="1" fillId="0" borderId="0" xfId="92" applyFont="1" applyAlignment="1">
      <alignment vertical="center" wrapText="1"/>
      <protection/>
    </xf>
    <xf numFmtId="0" fontId="32" fillId="26" borderId="27" xfId="92" applyFont="1" applyFill="1" applyBorder="1" applyAlignment="1">
      <alignment horizontal="left" vertical="center" wrapText="1"/>
      <protection/>
    </xf>
    <xf numFmtId="0" fontId="1" fillId="0" borderId="0" xfId="92" applyFont="1" applyAlignment="1">
      <alignment horizontal="left" vertical="center" wrapText="1"/>
      <protection/>
    </xf>
    <xf numFmtId="0" fontId="32" fillId="22" borderId="36" xfId="92" applyFont="1" applyFill="1" applyBorder="1" applyAlignment="1">
      <alignment vertical="center" wrapText="1"/>
      <protection/>
    </xf>
    <xf numFmtId="0" fontId="32" fillId="22" borderId="37" xfId="92" applyFont="1" applyFill="1" applyBorder="1" applyAlignment="1">
      <alignment vertical="center" wrapText="1"/>
      <protection/>
    </xf>
    <xf numFmtId="0" fontId="32" fillId="57" borderId="48" xfId="0" applyFont="1" applyFill="1" applyBorder="1" applyAlignment="1">
      <alignment horizontal="center" vertical="center" wrapText="1"/>
    </xf>
    <xf numFmtId="0" fontId="32" fillId="0" borderId="48" xfId="0" applyFont="1" applyFill="1" applyBorder="1" applyAlignment="1">
      <alignment horizontal="center" vertical="center" wrapText="1"/>
    </xf>
    <xf numFmtId="0" fontId="4" fillId="55" borderId="49" xfId="0" applyFont="1" applyFill="1" applyBorder="1" applyAlignment="1">
      <alignment horizontal="left" vertical="center" wrapText="1"/>
    </xf>
    <xf numFmtId="0" fontId="4" fillId="55" borderId="50" xfId="0" applyFont="1" applyFill="1" applyBorder="1" applyAlignment="1">
      <alignment horizontal="left" vertical="center" wrapText="1"/>
    </xf>
    <xf numFmtId="0" fontId="0" fillId="55" borderId="50" xfId="0" applyFont="1" applyFill="1" applyBorder="1" applyAlignment="1">
      <alignment horizontal="left" vertical="center" wrapText="1"/>
    </xf>
    <xf numFmtId="0" fontId="4" fillId="55" borderId="51" xfId="0" applyFont="1" applyFill="1" applyBorder="1" applyAlignment="1">
      <alignment horizontal="left" vertical="center" wrapText="1"/>
    </xf>
    <xf numFmtId="0" fontId="0" fillId="0" borderId="41" xfId="0" applyFont="1" applyBorder="1" applyAlignment="1">
      <alignment horizontal="center" vertical="center"/>
    </xf>
    <xf numFmtId="0" fontId="4" fillId="55" borderId="26" xfId="0" applyFont="1" applyFill="1" applyBorder="1" applyAlignment="1">
      <alignment horizontal="center" vertical="center" wrapText="1"/>
    </xf>
    <xf numFmtId="0" fontId="4" fillId="56" borderId="40" xfId="0" applyFont="1" applyFill="1" applyBorder="1" applyAlignment="1">
      <alignment horizontal="center" vertical="center" wrapText="1"/>
    </xf>
    <xf numFmtId="0" fontId="33" fillId="0" borderId="0" xfId="0" applyFont="1" applyBorder="1" applyAlignment="1">
      <alignment vertical="center"/>
    </xf>
    <xf numFmtId="0" fontId="5" fillId="0" borderId="0" xfId="0" applyFont="1" applyFill="1" applyBorder="1" applyAlignment="1">
      <alignment horizontal="center" vertical="center" wrapText="1"/>
    </xf>
    <xf numFmtId="0" fontId="1" fillId="0" borderId="26" xfId="93" applyFont="1" applyFill="1" applyBorder="1" applyAlignment="1">
      <alignment horizontal="center" vertical="center" wrapText="1"/>
      <protection/>
    </xf>
    <xf numFmtId="0" fontId="1" fillId="0" borderId="26" xfId="93" applyFont="1" applyFill="1" applyBorder="1" applyAlignment="1">
      <alignment horizontal="left" vertical="center" wrapText="1"/>
      <protection/>
    </xf>
    <xf numFmtId="199" fontId="0" fillId="55" borderId="26" xfId="0" applyNumberFormat="1" applyFont="1" applyFill="1" applyBorder="1" applyAlignment="1">
      <alignment horizontal="center" vertical="center"/>
    </xf>
    <xf numFmtId="0" fontId="6" fillId="56" borderId="26" xfId="0" applyFont="1" applyFill="1" applyBorder="1" applyAlignment="1">
      <alignment horizontal="center" vertical="center" wrapText="1"/>
    </xf>
    <xf numFmtId="0" fontId="6" fillId="56" borderId="29" xfId="0" applyFont="1" applyFill="1" applyBorder="1" applyAlignment="1">
      <alignment horizontal="center" vertical="center" wrapText="1"/>
    </xf>
    <xf numFmtId="0" fontId="4" fillId="56" borderId="26" xfId="0" applyFont="1" applyFill="1" applyBorder="1" applyAlignment="1">
      <alignment horizontal="center" vertical="center" wrapText="1"/>
    </xf>
    <xf numFmtId="14" fontId="0" fillId="55" borderId="26" xfId="0" applyNumberFormat="1" applyFont="1" applyFill="1" applyBorder="1" applyAlignment="1">
      <alignment horizontal="center" vertical="center" wrapText="1"/>
    </xf>
    <xf numFmtId="0" fontId="0" fillId="55" borderId="26" xfId="0" applyFont="1" applyFill="1" applyBorder="1" applyAlignment="1">
      <alignment horizontal="center" vertical="center"/>
    </xf>
    <xf numFmtId="0" fontId="38" fillId="0" borderId="0" xfId="0" applyFont="1" applyFill="1" applyBorder="1" applyAlignment="1">
      <alignment horizontal="center" vertical="center" wrapText="1"/>
    </xf>
    <xf numFmtId="3" fontId="0" fillId="55" borderId="26" xfId="0" applyNumberFormat="1" applyFill="1" applyBorder="1" applyAlignment="1">
      <alignment horizontal="right" vertical="center"/>
    </xf>
    <xf numFmtId="0" fontId="0" fillId="55" borderId="26" xfId="0" applyFill="1" applyBorder="1" applyAlignment="1">
      <alignment horizontal="center" vertical="center"/>
    </xf>
    <xf numFmtId="0" fontId="0" fillId="55" borderId="29" xfId="0" applyFill="1" applyBorder="1" applyAlignment="1">
      <alignment horizontal="center" vertical="center"/>
    </xf>
    <xf numFmtId="199" fontId="0" fillId="55" borderId="26" xfId="0" applyNumberFormat="1" applyFont="1" applyFill="1" applyBorder="1" applyAlignment="1">
      <alignment horizontal="right" vertical="center"/>
    </xf>
    <xf numFmtId="0" fontId="0" fillId="55" borderId="26" xfId="0" applyFont="1" applyFill="1" applyBorder="1" applyAlignment="1">
      <alignment horizontal="left" vertical="center"/>
    </xf>
    <xf numFmtId="0" fontId="4" fillId="55" borderId="40" xfId="0" applyFont="1" applyFill="1" applyBorder="1" applyAlignment="1">
      <alignment horizontal="left" vertical="center" wrapText="1"/>
    </xf>
    <xf numFmtId="0" fontId="40" fillId="0" borderId="0" xfId="0" applyFont="1" applyAlignment="1">
      <alignment vertical="center" wrapText="1"/>
    </xf>
    <xf numFmtId="0" fontId="1" fillId="0" borderId="26" xfId="0" applyFont="1" applyBorder="1" applyAlignment="1">
      <alignment horizontal="left" vertical="center" wrapText="1"/>
    </xf>
    <xf numFmtId="0" fontId="1" fillId="0" borderId="26" xfId="0" applyFont="1" applyBorder="1" applyAlignment="1">
      <alignment vertical="center" wrapText="1"/>
    </xf>
    <xf numFmtId="0" fontId="63" fillId="0" borderId="0" xfId="0" applyFont="1" applyAlignment="1">
      <alignment vertical="center"/>
    </xf>
    <xf numFmtId="0" fontId="1" fillId="26" borderId="52" xfId="0" applyFont="1" applyFill="1" applyBorder="1" applyAlignment="1">
      <alignment vertical="center" wrapText="1"/>
    </xf>
    <xf numFmtId="0" fontId="1" fillId="26" borderId="53" xfId="0" applyFont="1" applyFill="1" applyBorder="1" applyAlignment="1">
      <alignment vertical="center" wrapText="1"/>
    </xf>
    <xf numFmtId="41" fontId="1" fillId="0" borderId="0" xfId="0" applyNumberFormat="1" applyFont="1" applyBorder="1" applyAlignment="1">
      <alignment vertical="center" wrapText="1"/>
    </xf>
    <xf numFmtId="0" fontId="7" fillId="22" borderId="40" xfId="0" applyFont="1" applyFill="1" applyBorder="1" applyAlignment="1">
      <alignment horizontal="left" vertical="center" wrapText="1"/>
    </xf>
    <xf numFmtId="0" fontId="7" fillId="22" borderId="26" xfId="0" applyFont="1" applyFill="1" applyBorder="1" applyAlignment="1">
      <alignment horizontal="left" vertical="center" wrapText="1"/>
    </xf>
    <xf numFmtId="0" fontId="7" fillId="22" borderId="43" xfId="0" applyFont="1" applyFill="1" applyBorder="1" applyAlignment="1">
      <alignment horizontal="left" vertical="center" wrapText="1"/>
    </xf>
    <xf numFmtId="0" fontId="7" fillId="22" borderId="29" xfId="0" applyFont="1" applyFill="1" applyBorder="1" applyAlignment="1">
      <alignment horizontal="left" vertical="center" wrapText="1"/>
    </xf>
    <xf numFmtId="0" fontId="1" fillId="0" borderId="50" xfId="0" applyFont="1" applyBorder="1" applyAlignment="1">
      <alignment vertical="center" wrapText="1"/>
    </xf>
    <xf numFmtId="0" fontId="1" fillId="0" borderId="26" xfId="0" applyFont="1" applyBorder="1" applyAlignment="1">
      <alignment horizontal="justify" vertical="center"/>
    </xf>
    <xf numFmtId="14" fontId="1" fillId="0" borderId="26" xfId="0" applyNumberFormat="1" applyFont="1" applyFill="1" applyBorder="1" applyAlignment="1">
      <alignment horizontal="center" vertical="center" wrapText="1"/>
    </xf>
    <xf numFmtId="0" fontId="41" fillId="0" borderId="26" xfId="93" applyFont="1" applyFill="1" applyBorder="1" applyAlignment="1">
      <alignment horizontal="left" vertical="center" wrapText="1"/>
      <protection/>
    </xf>
    <xf numFmtId="0" fontId="1" fillId="26" borderId="24" xfId="0" applyFont="1" applyFill="1" applyBorder="1" applyAlignment="1">
      <alignment vertical="center" wrapText="1"/>
    </xf>
    <xf numFmtId="0" fontId="7" fillId="22" borderId="49" xfId="0" applyFont="1" applyFill="1" applyBorder="1" applyAlignment="1">
      <alignment horizontal="left" vertical="center" wrapText="1"/>
    </xf>
    <xf numFmtId="0" fontId="7" fillId="22" borderId="38" xfId="0" applyFont="1" applyFill="1" applyBorder="1" applyAlignment="1">
      <alignment horizontal="left" vertical="center" wrapText="1"/>
    </xf>
    <xf numFmtId="0" fontId="7" fillId="22" borderId="0" xfId="0" applyFont="1" applyFill="1" applyBorder="1" applyAlignment="1">
      <alignment horizontal="left" vertical="center" wrapText="1"/>
    </xf>
    <xf numFmtId="0" fontId="7" fillId="22" borderId="39" xfId="0" applyFont="1" applyFill="1" applyBorder="1" applyAlignment="1">
      <alignment horizontal="left" vertical="center" wrapText="1"/>
    </xf>
    <xf numFmtId="0" fontId="1" fillId="0" borderId="26" xfId="0" applyNumberFormat="1" applyFont="1" applyBorder="1" applyAlignment="1">
      <alignment vertical="center" wrapText="1"/>
    </xf>
    <xf numFmtId="0" fontId="4" fillId="55" borderId="49" xfId="0" applyFont="1" applyFill="1" applyBorder="1" applyAlignment="1">
      <alignment vertical="center" wrapText="1"/>
    </xf>
    <xf numFmtId="0" fontId="0" fillId="55" borderId="38" xfId="0" applyFont="1" applyFill="1" applyBorder="1" applyAlignment="1">
      <alignment vertical="center"/>
    </xf>
    <xf numFmtId="199" fontId="0" fillId="55" borderId="38" xfId="0" applyNumberFormat="1" applyFont="1" applyFill="1" applyBorder="1" applyAlignment="1">
      <alignment vertical="center"/>
    </xf>
    <xf numFmtId="0" fontId="0" fillId="55" borderId="26" xfId="0" applyFill="1" applyBorder="1" applyAlignment="1">
      <alignment vertical="center" wrapText="1"/>
    </xf>
    <xf numFmtId="0" fontId="4" fillId="55" borderId="26" xfId="0" applyFont="1" applyFill="1" applyBorder="1" applyAlignment="1">
      <alignment vertical="center" wrapText="1"/>
    </xf>
    <xf numFmtId="14" fontId="0" fillId="55" borderId="26" xfId="0" applyNumberFormat="1" applyFont="1" applyFill="1" applyBorder="1" applyAlignment="1">
      <alignment vertical="center" wrapText="1"/>
    </xf>
    <xf numFmtId="14" fontId="0" fillId="55" borderId="26" xfId="0" applyNumberFormat="1" applyFont="1" applyFill="1" applyBorder="1" applyAlignment="1">
      <alignment horizontal="right" vertical="center" wrapText="1"/>
    </xf>
    <xf numFmtId="4" fontId="64" fillId="0" borderId="0" xfId="0" applyNumberFormat="1" applyFont="1" applyAlignment="1">
      <alignment/>
    </xf>
    <xf numFmtId="0" fontId="6" fillId="55" borderId="54" xfId="0" applyFont="1" applyFill="1" applyBorder="1" applyAlignment="1">
      <alignment horizontal="center" vertical="center" wrapText="1"/>
    </xf>
    <xf numFmtId="199" fontId="0" fillId="55" borderId="26" xfId="0" applyNumberFormat="1" applyFont="1" applyFill="1" applyBorder="1" applyAlignment="1">
      <alignment horizontal="right" vertical="center" wrapText="1"/>
    </xf>
    <xf numFmtId="2" fontId="5" fillId="55" borderId="26" xfId="0" applyNumberFormat="1" applyFont="1" applyFill="1" applyBorder="1" applyAlignment="1">
      <alignment horizontal="right" vertical="center" wrapText="1"/>
    </xf>
    <xf numFmtId="0" fontId="33" fillId="0" borderId="44" xfId="0" applyFont="1" applyBorder="1" applyAlignment="1">
      <alignment vertical="center"/>
    </xf>
    <xf numFmtId="0" fontId="33" fillId="0" borderId="45" xfId="0" applyFont="1" applyBorder="1" applyAlignment="1">
      <alignment vertical="center"/>
    </xf>
    <xf numFmtId="0" fontId="0" fillId="0" borderId="45" xfId="0" applyFont="1" applyBorder="1" applyAlignment="1">
      <alignment vertical="center"/>
    </xf>
    <xf numFmtId="0" fontId="0" fillId="0" borderId="45" xfId="0" applyBorder="1" applyAlignment="1">
      <alignment vertical="center"/>
    </xf>
    <xf numFmtId="0" fontId="0" fillId="0" borderId="38" xfId="0" applyFont="1" applyBorder="1" applyAlignment="1">
      <alignment vertical="center" wrapText="1"/>
    </xf>
    <xf numFmtId="0" fontId="0" fillId="0" borderId="42" xfId="0" applyFont="1" applyBorder="1" applyAlignment="1">
      <alignment vertical="center" wrapText="1"/>
    </xf>
    <xf numFmtId="0" fontId="0" fillId="0" borderId="20" xfId="0" applyFont="1" applyBorder="1" applyAlignment="1">
      <alignment vertical="center" wrapText="1"/>
    </xf>
    <xf numFmtId="0" fontId="0" fillId="0" borderId="50" xfId="0" applyFont="1" applyBorder="1" applyAlignment="1">
      <alignment vertical="center"/>
    </xf>
    <xf numFmtId="0" fontId="0" fillId="0" borderId="55" xfId="0" applyFont="1" applyBorder="1" applyAlignment="1">
      <alignment vertical="center" wrapText="1"/>
    </xf>
    <xf numFmtId="199" fontId="0" fillId="0" borderId="41" xfId="0" applyNumberFormat="1" applyFont="1" applyBorder="1" applyAlignment="1">
      <alignment vertical="center"/>
    </xf>
    <xf numFmtId="0" fontId="4"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5" xfId="0" applyFont="1" applyFill="1" applyBorder="1" applyAlignment="1">
      <alignment horizontal="left" vertical="center"/>
    </xf>
    <xf numFmtId="0" fontId="0" fillId="0" borderId="45" xfId="0" applyFont="1" applyFill="1" applyBorder="1" applyAlignment="1">
      <alignment horizontal="center" vertical="center"/>
    </xf>
    <xf numFmtId="199" fontId="0" fillId="0" borderId="45" xfId="0" applyNumberFormat="1" applyFont="1" applyFill="1" applyBorder="1" applyAlignment="1">
      <alignment horizontal="right" vertical="center"/>
    </xf>
    <xf numFmtId="3" fontId="0" fillId="0" borderId="45" xfId="0" applyNumberFormat="1" applyFill="1" applyBorder="1" applyAlignment="1">
      <alignment vertical="center"/>
    </xf>
    <xf numFmtId="0" fontId="0" fillId="0" borderId="45" xfId="0" applyFill="1" applyBorder="1" applyAlignment="1">
      <alignment horizontal="center" vertical="center"/>
    </xf>
    <xf numFmtId="0" fontId="0" fillId="0" borderId="45" xfId="0" applyFill="1" applyBorder="1" applyAlignment="1">
      <alignment vertical="center"/>
    </xf>
    <xf numFmtId="0" fontId="0" fillId="0" borderId="52" xfId="0" applyFill="1" applyBorder="1" applyAlignment="1">
      <alignment vertical="center"/>
    </xf>
    <xf numFmtId="14" fontId="4" fillId="55" borderId="26" xfId="0" applyNumberFormat="1" applyFont="1" applyFill="1" applyBorder="1" applyAlignment="1">
      <alignment horizontal="center" vertical="center" wrapText="1"/>
    </xf>
    <xf numFmtId="0" fontId="4" fillId="14" borderId="40" xfId="0" applyFont="1" applyFill="1" applyBorder="1" applyAlignment="1">
      <alignment horizontal="center" vertical="center" wrapText="1"/>
    </xf>
    <xf numFmtId="0" fontId="4" fillId="14" borderId="26" xfId="0" applyFont="1" applyFill="1" applyBorder="1" applyAlignment="1">
      <alignment horizontal="center" vertical="center" wrapText="1"/>
    </xf>
    <xf numFmtId="0" fontId="4" fillId="14" borderId="26" xfId="0" applyFont="1" applyFill="1" applyBorder="1" applyAlignment="1">
      <alignment vertical="center" wrapText="1"/>
    </xf>
    <xf numFmtId="0" fontId="6" fillId="14" borderId="26" xfId="0" applyFont="1" applyFill="1" applyBorder="1" applyAlignment="1">
      <alignment horizontal="center" vertical="center" wrapText="1"/>
    </xf>
    <xf numFmtId="0" fontId="6" fillId="14" borderId="29" xfId="0" applyFont="1" applyFill="1" applyBorder="1" applyAlignment="1">
      <alignment horizontal="center" vertical="center" wrapText="1"/>
    </xf>
    <xf numFmtId="0" fontId="4" fillId="58" borderId="40" xfId="0" applyFont="1" applyFill="1" applyBorder="1" applyAlignment="1">
      <alignment horizontal="justify"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1" fillId="0" borderId="41" xfId="0" applyFont="1" applyFill="1" applyBorder="1" applyAlignment="1">
      <alignment horizontal="left" vertical="top" wrapText="1"/>
    </xf>
    <xf numFmtId="220" fontId="1" fillId="0" borderId="41" xfId="0" applyNumberFormat="1" applyFont="1" applyFill="1" applyBorder="1" applyAlignment="1">
      <alignment horizontal="center" vertical="top" wrapText="1"/>
    </xf>
    <xf numFmtId="8" fontId="7" fillId="0" borderId="26" xfId="93" applyNumberFormat="1" applyFont="1" applyFill="1" applyBorder="1" applyAlignment="1">
      <alignment horizontal="left" vertical="center" wrapText="1"/>
      <protection/>
    </xf>
    <xf numFmtId="0" fontId="41" fillId="0" borderId="29" xfId="93" applyFont="1" applyFill="1" applyBorder="1" applyAlignment="1">
      <alignment horizontal="left" vertical="center" wrapText="1"/>
      <protection/>
    </xf>
    <xf numFmtId="0" fontId="42" fillId="0" borderId="50" xfId="93" applyFont="1" applyFill="1" applyBorder="1" applyAlignment="1">
      <alignment horizontal="left" vertical="center" wrapText="1"/>
      <protection/>
    </xf>
    <xf numFmtId="0" fontId="7" fillId="0" borderId="26" xfId="0" applyFont="1" applyFill="1" applyBorder="1" applyAlignment="1">
      <alignment horizontal="left" vertical="center" wrapText="1"/>
    </xf>
    <xf numFmtId="0" fontId="42" fillId="0" borderId="26" xfId="93" applyFont="1" applyFill="1" applyBorder="1" applyAlignment="1">
      <alignment horizontal="left" vertical="center" wrapText="1"/>
      <protection/>
    </xf>
    <xf numFmtId="4" fontId="42" fillId="0" borderId="26" xfId="93" applyNumberFormat="1" applyFont="1" applyFill="1" applyBorder="1" applyAlignment="1">
      <alignment horizontal="left" vertical="center" wrapText="1"/>
      <protection/>
    </xf>
    <xf numFmtId="0" fontId="7" fillId="0" borderId="26" xfId="0" applyFont="1" applyBorder="1" applyAlignment="1">
      <alignment horizontal="left" vertical="center" wrapText="1"/>
    </xf>
    <xf numFmtId="0" fontId="1" fillId="0" borderId="29" xfId="0" applyFont="1" applyBorder="1" applyAlignment="1">
      <alignment horizontal="left" vertical="center" wrapText="1"/>
    </xf>
    <xf numFmtId="0" fontId="1" fillId="26" borderId="52" xfId="0" applyFont="1" applyFill="1" applyBorder="1" applyAlignment="1">
      <alignment horizontal="left" vertical="center" wrapText="1"/>
    </xf>
    <xf numFmtId="0" fontId="5" fillId="22" borderId="49" xfId="0" applyFont="1" applyFill="1" applyBorder="1" applyAlignment="1">
      <alignment horizontal="center" vertical="center" wrapText="1"/>
    </xf>
    <xf numFmtId="0" fontId="5" fillId="22" borderId="38" xfId="0" applyFont="1" applyFill="1" applyBorder="1" applyAlignment="1">
      <alignment horizontal="center" vertical="center" wrapText="1"/>
    </xf>
    <xf numFmtId="0" fontId="5" fillId="22" borderId="0" xfId="0" applyFont="1" applyFill="1" applyBorder="1" applyAlignment="1">
      <alignment horizontal="center" vertical="center" wrapText="1"/>
    </xf>
    <xf numFmtId="0" fontId="5" fillId="22" borderId="39" xfId="0" applyFont="1" applyFill="1" applyBorder="1" applyAlignment="1">
      <alignment horizontal="center" vertical="center" wrapText="1"/>
    </xf>
    <xf numFmtId="0" fontId="41" fillId="0" borderId="40" xfId="93" applyFont="1" applyFill="1" applyBorder="1" applyAlignment="1">
      <alignment horizontal="center" vertical="center" wrapText="1"/>
      <protection/>
    </xf>
    <xf numFmtId="0" fontId="1" fillId="0" borderId="50" xfId="93" applyFont="1" applyFill="1" applyBorder="1" applyAlignment="1">
      <alignment horizontal="center" vertical="center" wrapText="1" readingOrder="1"/>
      <protection/>
    </xf>
    <xf numFmtId="0" fontId="1" fillId="0" borderId="26" xfId="0" applyFont="1" applyFill="1" applyBorder="1" applyAlignment="1">
      <alignment horizontal="center" vertical="center" wrapText="1"/>
    </xf>
    <xf numFmtId="8" fontId="1" fillId="0" borderId="26" xfId="93" applyNumberFormat="1" applyFont="1" applyFill="1" applyBorder="1" applyAlignment="1">
      <alignment horizontal="center" vertical="center" wrapText="1"/>
      <protection/>
    </xf>
    <xf numFmtId="0" fontId="41" fillId="0" borderId="29" xfId="93" applyFont="1" applyFill="1" applyBorder="1" applyAlignment="1">
      <alignment horizontal="center" vertical="center" wrapText="1"/>
      <protection/>
    </xf>
    <xf numFmtId="173" fontId="8" fillId="0" borderId="56" xfId="93" applyNumberFormat="1" applyFont="1" applyFill="1" applyBorder="1" applyAlignment="1">
      <alignment horizontal="right" wrapText="1"/>
      <protection/>
    </xf>
    <xf numFmtId="0" fontId="41" fillId="0" borderId="50" xfId="93" applyFont="1" applyFill="1" applyBorder="1" applyAlignment="1">
      <alignment horizontal="center" vertical="center" wrapText="1"/>
      <protection/>
    </xf>
    <xf numFmtId="0" fontId="41" fillId="0" borderId="26" xfId="93" applyFont="1" applyFill="1" applyBorder="1" applyAlignment="1">
      <alignment horizontal="center" vertical="center" wrapText="1"/>
      <protection/>
    </xf>
    <xf numFmtId="4" fontId="41" fillId="0" borderId="26" xfId="93" applyNumberFormat="1" applyFont="1" applyFill="1" applyBorder="1" applyAlignment="1">
      <alignment horizontal="center" vertical="center" wrapText="1"/>
      <protection/>
    </xf>
    <xf numFmtId="0" fontId="1" fillId="0" borderId="26" xfId="0" applyFont="1" applyBorder="1" applyAlignment="1">
      <alignment horizontal="center" vertical="center" wrapText="1"/>
    </xf>
    <xf numFmtId="0" fontId="1" fillId="0" borderId="26" xfId="93" applyFont="1" applyFill="1" applyBorder="1" applyAlignment="1">
      <alignment horizontal="center" vertical="center" wrapText="1" readingOrder="1"/>
      <protection/>
    </xf>
    <xf numFmtId="0" fontId="1" fillId="59" borderId="26" xfId="0" applyFont="1" applyFill="1" applyBorder="1" applyAlignment="1">
      <alignment horizontal="center" vertical="center" wrapText="1"/>
    </xf>
    <xf numFmtId="0" fontId="1" fillId="0" borderId="43" xfId="0" applyFont="1" applyBorder="1" applyAlignment="1">
      <alignment horizontal="center" vertical="center" wrapText="1"/>
    </xf>
    <xf numFmtId="0" fontId="1" fillId="0" borderId="0" xfId="0" applyFont="1" applyAlignment="1">
      <alignment horizontal="center" vertical="center" wrapText="1"/>
    </xf>
    <xf numFmtId="0" fontId="1" fillId="0" borderId="19" xfId="0" applyFont="1" applyBorder="1" applyAlignment="1">
      <alignment horizontal="center" vertical="center" wrapText="1"/>
    </xf>
    <xf numFmtId="0" fontId="0" fillId="0" borderId="0" xfId="0" applyFont="1" applyAlignment="1">
      <alignment horizontal="justify" vertical="center" wrapText="1"/>
    </xf>
    <xf numFmtId="0" fontId="5" fillId="0" borderId="55" xfId="0" applyFont="1" applyBorder="1" applyAlignment="1">
      <alignment horizontal="center" vertical="center" wrapText="1"/>
    </xf>
    <xf numFmtId="0" fontId="5" fillId="0" borderId="26" xfId="93" applyFont="1" applyFill="1" applyBorder="1" applyAlignment="1">
      <alignment horizontal="center" vertical="center" wrapText="1"/>
      <protection/>
    </xf>
    <xf numFmtId="0" fontId="5" fillId="0" borderId="0" xfId="0" applyFont="1" applyAlignment="1">
      <alignment horizontal="justify" vertical="center" wrapText="1"/>
    </xf>
    <xf numFmtId="6" fontId="0" fillId="0" borderId="55" xfId="0" applyNumberFormat="1" applyFont="1" applyBorder="1" applyAlignment="1">
      <alignment horizontal="center" vertical="center" wrapText="1"/>
    </xf>
    <xf numFmtId="173" fontId="45" fillId="0" borderId="56" xfId="93" applyNumberFormat="1" applyFont="1" applyFill="1" applyBorder="1" applyAlignment="1">
      <alignment horizontal="right" wrapText="1"/>
      <protection/>
    </xf>
    <xf numFmtId="0" fontId="5" fillId="0" borderId="0" xfId="0" applyFont="1" applyAlignment="1">
      <alignment vertical="center" wrapText="1"/>
    </xf>
    <xf numFmtId="0" fontId="5" fillId="0" borderId="55" xfId="0" applyFont="1" applyFill="1" applyBorder="1" applyAlignment="1">
      <alignment horizontal="justify" vertical="center" wrapText="1"/>
    </xf>
    <xf numFmtId="0" fontId="5" fillId="0" borderId="26" xfId="0" applyFont="1" applyBorder="1" applyAlignment="1">
      <alignment vertical="center" wrapText="1"/>
    </xf>
    <xf numFmtId="0" fontId="5" fillId="0" borderId="26" xfId="0" applyFont="1" applyBorder="1" applyAlignment="1">
      <alignment horizontal="justify" vertical="center"/>
    </xf>
    <xf numFmtId="0" fontId="5" fillId="0" borderId="55" xfId="0" applyFont="1" applyBorder="1" applyAlignment="1">
      <alignment horizontal="justify" vertical="center" wrapText="1"/>
    </xf>
    <xf numFmtId="0" fontId="5" fillId="0" borderId="0" xfId="0" applyFont="1" applyAlignment="1">
      <alignment horizontal="justify" vertical="center"/>
    </xf>
    <xf numFmtId="0" fontId="5" fillId="0" borderId="57" xfId="0" applyFont="1" applyFill="1" applyBorder="1" applyAlignment="1">
      <alignment horizontal="justify" vertical="center" wrapText="1"/>
    </xf>
    <xf numFmtId="0" fontId="5" fillId="0" borderId="57" xfId="0" applyFont="1" applyBorder="1" applyAlignment="1">
      <alignment horizontal="center" vertical="center" wrapText="1"/>
    </xf>
    <xf numFmtId="0" fontId="5" fillId="0" borderId="38" xfId="93" applyFont="1" applyFill="1" applyBorder="1" applyAlignment="1">
      <alignment horizontal="center" vertical="center" wrapText="1"/>
      <protection/>
    </xf>
    <xf numFmtId="0" fontId="5" fillId="0" borderId="38" xfId="0" applyFont="1" applyBorder="1" applyAlignment="1">
      <alignment horizontal="justify" vertical="center"/>
    </xf>
    <xf numFmtId="6" fontId="0" fillId="0" borderId="57" xfId="0" applyNumberFormat="1" applyFont="1" applyBorder="1" applyAlignment="1">
      <alignment horizontal="center" vertical="center" wrapText="1"/>
    </xf>
    <xf numFmtId="0" fontId="5" fillId="0" borderId="26" xfId="0" applyFont="1" applyBorder="1" applyAlignment="1">
      <alignment horizontal="justify" vertical="center" wrapText="1"/>
    </xf>
    <xf numFmtId="0" fontId="0" fillId="0" borderId="26" xfId="0" applyFont="1" applyFill="1" applyBorder="1" applyAlignment="1">
      <alignment horizontal="center" vertical="center" wrapText="1"/>
    </xf>
    <xf numFmtId="0" fontId="0" fillId="0" borderId="26" xfId="0" applyNumberFormat="1" applyFont="1" applyBorder="1" applyAlignment="1">
      <alignment horizontal="justify" vertical="center" wrapText="1"/>
    </xf>
    <xf numFmtId="0" fontId="0" fillId="0" borderId="26" xfId="0" applyFont="1" applyBorder="1" applyAlignment="1">
      <alignment horizontal="justify" vertical="center"/>
    </xf>
    <xf numFmtId="6" fontId="0" fillId="0" borderId="26" xfId="0" applyNumberFormat="1" applyFont="1" applyBorder="1" applyAlignment="1">
      <alignment horizontal="center" vertical="center" wrapText="1"/>
    </xf>
    <xf numFmtId="0" fontId="6" fillId="22" borderId="38" xfId="0" applyFont="1" applyFill="1" applyBorder="1" applyAlignment="1">
      <alignment vertical="center" wrapText="1"/>
    </xf>
    <xf numFmtId="0" fontId="6" fillId="22" borderId="39" xfId="0" applyFont="1" applyFill="1" applyBorder="1" applyAlignment="1">
      <alignment vertical="center" wrapText="1"/>
    </xf>
    <xf numFmtId="0" fontId="1" fillId="0" borderId="26" xfId="0" applyNumberFormat="1" applyFont="1" applyBorder="1" applyAlignment="1">
      <alignment horizontal="justify" vertical="center"/>
    </xf>
    <xf numFmtId="0" fontId="1" fillId="0" borderId="26" xfId="0" applyFont="1" applyFill="1" applyBorder="1" applyAlignment="1">
      <alignment vertical="center" wrapText="1"/>
    </xf>
    <xf numFmtId="0" fontId="1" fillId="0" borderId="26" xfId="0" applyFont="1" applyBorder="1" applyAlignment="1">
      <alignment/>
    </xf>
    <xf numFmtId="0" fontId="1" fillId="0" borderId="26" xfId="0" applyFont="1" applyBorder="1" applyAlignment="1">
      <alignment horizontal="justify" vertical="center" wrapText="1"/>
    </xf>
    <xf numFmtId="0" fontId="1" fillId="0" borderId="0" xfId="0" applyFont="1" applyAlignment="1">
      <alignment horizontal="left" vertical="center" wrapText="1"/>
    </xf>
    <xf numFmtId="0" fontId="4" fillId="0" borderId="58" xfId="0" applyFont="1"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4" fillId="22" borderId="52" xfId="0" applyFont="1" applyFill="1" applyBorder="1" applyAlignment="1">
      <alignment horizontal="center" vertical="center" wrapText="1"/>
    </xf>
    <xf numFmtId="0" fontId="4" fillId="22" borderId="53" xfId="0" applyFont="1" applyFill="1" applyBorder="1" applyAlignment="1">
      <alignment horizontal="center" vertical="center" wrapText="1"/>
    </xf>
    <xf numFmtId="0" fontId="1" fillId="26" borderId="52" xfId="0" applyFont="1" applyFill="1" applyBorder="1" applyAlignment="1">
      <alignment horizontal="left" vertical="center" wrapText="1"/>
    </xf>
    <xf numFmtId="0" fontId="4" fillId="22" borderId="54" xfId="0" applyFont="1" applyFill="1" applyBorder="1" applyAlignment="1">
      <alignment horizontal="center" vertical="center" wrapText="1"/>
    </xf>
    <xf numFmtId="0" fontId="4" fillId="22" borderId="43" xfId="0" applyFont="1" applyFill="1" applyBorder="1" applyAlignment="1">
      <alignment horizontal="center" vertical="center" wrapText="1"/>
    </xf>
    <xf numFmtId="0" fontId="4" fillId="22" borderId="50" xfId="0" applyFont="1" applyFill="1" applyBorder="1" applyAlignment="1">
      <alignment horizontal="center" vertical="center" wrapText="1"/>
    </xf>
    <xf numFmtId="0" fontId="1" fillId="26" borderId="36" xfId="0" applyFont="1" applyFill="1" applyBorder="1" applyAlignment="1">
      <alignment horizontal="left" vertical="center" wrapText="1"/>
    </xf>
    <xf numFmtId="0" fontId="1" fillId="26" borderId="61" xfId="0" applyFont="1" applyFill="1" applyBorder="1" applyAlignment="1">
      <alignment horizontal="left" vertical="center" wrapText="1"/>
    </xf>
    <xf numFmtId="0" fontId="1" fillId="26" borderId="62" xfId="0" applyFont="1" applyFill="1" applyBorder="1" applyAlignment="1">
      <alignment horizontal="left" vertical="center" wrapText="1"/>
    </xf>
    <xf numFmtId="0" fontId="1" fillId="26" borderId="48" xfId="0" applyFont="1" applyFill="1" applyBorder="1" applyAlignment="1">
      <alignment horizontal="left" vertical="center" wrapText="1"/>
    </xf>
    <xf numFmtId="0" fontId="6" fillId="22" borderId="63" xfId="0" applyFont="1" applyFill="1" applyBorder="1" applyAlignment="1">
      <alignment horizontal="center" vertical="center" wrapText="1"/>
    </xf>
    <xf numFmtId="0" fontId="6" fillId="22" borderId="52" xfId="0" applyFont="1" applyFill="1" applyBorder="1" applyAlignment="1">
      <alignment horizontal="center" vertical="center" wrapText="1"/>
    </xf>
    <xf numFmtId="0" fontId="6" fillId="22" borderId="53" xfId="0" applyFont="1" applyFill="1" applyBorder="1" applyAlignment="1">
      <alignment horizontal="center" vertical="center" wrapText="1"/>
    </xf>
    <xf numFmtId="0" fontId="1" fillId="26" borderId="24" xfId="0" applyFont="1" applyFill="1" applyBorder="1" applyAlignment="1">
      <alignment horizontal="left" vertical="center" wrapText="1"/>
    </xf>
    <xf numFmtId="199" fontId="0" fillId="55" borderId="26" xfId="0" applyNumberFormat="1" applyFont="1" applyFill="1" applyBorder="1" applyAlignment="1">
      <alignment horizontal="center" vertical="center"/>
    </xf>
    <xf numFmtId="0" fontId="4" fillId="60" borderId="40" xfId="0" applyFont="1" applyFill="1" applyBorder="1" applyAlignment="1">
      <alignment horizontal="center" vertical="center" wrapText="1"/>
    </xf>
    <xf numFmtId="0" fontId="4" fillId="60" borderId="26" xfId="0" applyFont="1" applyFill="1" applyBorder="1" applyAlignment="1">
      <alignment horizontal="center" vertical="center" wrapText="1"/>
    </xf>
    <xf numFmtId="0" fontId="4" fillId="60" borderId="29" xfId="0" applyFont="1" applyFill="1" applyBorder="1" applyAlignment="1">
      <alignment horizontal="center" vertical="center" wrapText="1"/>
    </xf>
    <xf numFmtId="0" fontId="6" fillId="56" borderId="26" xfId="0" applyFont="1" applyFill="1" applyBorder="1" applyAlignment="1">
      <alignment horizontal="center" vertical="center" wrapText="1"/>
    </xf>
    <xf numFmtId="0" fontId="4" fillId="56" borderId="26" xfId="0" applyFont="1" applyFill="1" applyBorder="1" applyAlignment="1">
      <alignment horizontal="center" vertical="center" wrapText="1"/>
    </xf>
    <xf numFmtId="0" fontId="4" fillId="16" borderId="40" xfId="0" applyFont="1" applyFill="1" applyBorder="1" applyAlignment="1">
      <alignment horizontal="center" vertical="center" wrapText="1"/>
    </xf>
    <xf numFmtId="0" fontId="4" fillId="16" borderId="26" xfId="0" applyFont="1" applyFill="1" applyBorder="1" applyAlignment="1">
      <alignment horizontal="center" vertical="center" wrapText="1"/>
    </xf>
    <xf numFmtId="0" fontId="4" fillId="16" borderId="29" xfId="0" applyFont="1" applyFill="1" applyBorder="1" applyAlignment="1">
      <alignment horizontal="center" vertical="center" wrapText="1"/>
    </xf>
    <xf numFmtId="199" fontId="0" fillId="0" borderId="26" xfId="0" applyNumberFormat="1" applyFont="1" applyFill="1" applyBorder="1" applyAlignment="1">
      <alignment horizontal="center" vertical="center"/>
    </xf>
    <xf numFmtId="0" fontId="6" fillId="56" borderId="54" xfId="0" applyFont="1" applyFill="1" applyBorder="1" applyAlignment="1">
      <alignment horizontal="center" vertical="center" wrapText="1"/>
    </xf>
    <xf numFmtId="0" fontId="6" fillId="56" borderId="43" xfId="0" applyFont="1" applyFill="1" applyBorder="1" applyAlignment="1">
      <alignment horizontal="center" vertical="center" wrapText="1"/>
    </xf>
    <xf numFmtId="0" fontId="6" fillId="56" borderId="32" xfId="0" applyFont="1" applyFill="1" applyBorder="1" applyAlignment="1">
      <alignment horizontal="center" vertical="center" wrapText="1"/>
    </xf>
    <xf numFmtId="0" fontId="4" fillId="10" borderId="26" xfId="0" applyFont="1" applyFill="1" applyBorder="1" applyAlignment="1">
      <alignment horizontal="center" vertical="center" wrapText="1"/>
    </xf>
    <xf numFmtId="0" fontId="35" fillId="57" borderId="26" xfId="0" applyFont="1" applyFill="1" applyBorder="1" applyAlignment="1">
      <alignment horizontal="center" vertical="center" wrapText="1"/>
    </xf>
    <xf numFmtId="0" fontId="35" fillId="57" borderId="26" xfId="0" applyFont="1" applyFill="1" applyBorder="1" applyAlignment="1">
      <alignment horizontal="center" vertical="center"/>
    </xf>
    <xf numFmtId="0" fontId="6" fillId="56" borderId="29" xfId="0" applyFont="1" applyFill="1" applyBorder="1" applyAlignment="1">
      <alignment horizontal="center" vertical="center" wrapText="1"/>
    </xf>
    <xf numFmtId="14" fontId="0" fillId="55" borderId="54" xfId="0" applyNumberFormat="1" applyFont="1" applyFill="1" applyBorder="1" applyAlignment="1">
      <alignment horizontal="center" vertical="center" wrapText="1"/>
    </xf>
    <xf numFmtId="14" fontId="0" fillId="55" borderId="43" xfId="0" applyNumberFormat="1" applyFont="1" applyFill="1" applyBorder="1" applyAlignment="1">
      <alignment horizontal="center" vertical="center" wrapText="1"/>
    </xf>
    <xf numFmtId="14" fontId="0" fillId="55" borderId="50" xfId="0" applyNumberFormat="1" applyFont="1" applyFill="1" applyBorder="1" applyAlignment="1">
      <alignment horizontal="center" vertical="center" wrapText="1"/>
    </xf>
    <xf numFmtId="14" fontId="0" fillId="55" borderId="26" xfId="0" applyNumberFormat="1" applyFont="1" applyFill="1" applyBorder="1" applyAlignment="1">
      <alignment horizontal="center" vertical="center" wrapText="1"/>
    </xf>
    <xf numFmtId="199" fontId="0" fillId="0" borderId="26" xfId="0" applyNumberFormat="1" applyFont="1" applyBorder="1" applyAlignment="1">
      <alignment horizontal="center" vertical="center"/>
    </xf>
    <xf numFmtId="0" fontId="0" fillId="0" borderId="26" xfId="0" applyFont="1" applyBorder="1" applyAlignment="1">
      <alignment horizontal="center" vertical="center" wrapText="1"/>
    </xf>
    <xf numFmtId="0" fontId="33" fillId="0" borderId="26" xfId="0" applyFont="1" applyBorder="1" applyAlignment="1">
      <alignment horizontal="center" vertical="center"/>
    </xf>
    <xf numFmtId="0" fontId="4" fillId="55" borderId="40" xfId="0" applyFont="1" applyFill="1" applyBorder="1" applyAlignment="1">
      <alignment horizontal="left" vertical="center" wrapText="1"/>
    </xf>
    <xf numFmtId="199" fontId="0" fillId="55" borderId="26" xfId="0" applyNumberFormat="1" applyFont="1" applyFill="1" applyBorder="1" applyAlignment="1">
      <alignment horizontal="right" vertical="center"/>
    </xf>
    <xf numFmtId="3" fontId="0" fillId="55" borderId="26" xfId="0" applyNumberFormat="1" applyFill="1" applyBorder="1" applyAlignment="1">
      <alignment horizontal="right" vertical="center"/>
    </xf>
    <xf numFmtId="0" fontId="0" fillId="55" borderId="40" xfId="0" applyFont="1" applyFill="1" applyBorder="1" applyAlignment="1">
      <alignment horizontal="left" vertical="center" wrapText="1"/>
    </xf>
    <xf numFmtId="0" fontId="0" fillId="55" borderId="26" xfId="0" applyFont="1" applyFill="1" applyBorder="1" applyAlignment="1">
      <alignment horizontal="left" vertical="center"/>
    </xf>
    <xf numFmtId="0" fontId="0" fillId="55" borderId="26" xfId="0" applyFill="1" applyBorder="1" applyAlignment="1">
      <alignment horizontal="center" vertical="center"/>
    </xf>
    <xf numFmtId="0" fontId="0" fillId="55" borderId="29" xfId="0" applyFill="1" applyBorder="1" applyAlignment="1">
      <alignment horizontal="center" vertical="center"/>
    </xf>
    <xf numFmtId="0" fontId="0" fillId="55" borderId="38" xfId="0" applyFont="1" applyFill="1" applyBorder="1" applyAlignment="1">
      <alignment horizontal="left" vertical="center"/>
    </xf>
    <xf numFmtId="0" fontId="0" fillId="55" borderId="55" xfId="0" applyFont="1" applyFill="1" applyBorder="1" applyAlignment="1">
      <alignment horizontal="left" vertical="center"/>
    </xf>
    <xf numFmtId="0" fontId="4" fillId="60" borderId="36" xfId="0" applyFont="1" applyFill="1" applyBorder="1" applyAlignment="1">
      <alignment horizontal="center" vertical="center" wrapText="1"/>
    </xf>
    <xf numFmtId="0" fontId="4" fillId="60" borderId="62" xfId="0" applyFont="1" applyFill="1" applyBorder="1" applyAlignment="1">
      <alignment horizontal="center" vertical="center" wrapText="1"/>
    </xf>
    <xf numFmtId="0" fontId="4" fillId="60" borderId="48" xfId="0" applyFont="1" applyFill="1" applyBorder="1" applyAlignment="1">
      <alignment horizontal="center" vertical="center" wrapText="1"/>
    </xf>
    <xf numFmtId="0" fontId="0" fillId="55" borderId="26" xfId="0" applyFont="1" applyFill="1" applyBorder="1" applyAlignment="1">
      <alignment horizontal="center" vertical="center"/>
    </xf>
    <xf numFmtId="199" fontId="0" fillId="55" borderId="54" xfId="0" applyNumberFormat="1" applyFont="1" applyFill="1" applyBorder="1" applyAlignment="1">
      <alignment horizontal="center" vertical="center"/>
    </xf>
    <xf numFmtId="199" fontId="0" fillId="55" borderId="43" xfId="0" applyNumberFormat="1" applyFont="1" applyFill="1" applyBorder="1" applyAlignment="1">
      <alignment horizontal="center" vertical="center"/>
    </xf>
    <xf numFmtId="199" fontId="0" fillId="55" borderId="50" xfId="0" applyNumberFormat="1" applyFont="1" applyFill="1" applyBorder="1" applyAlignment="1">
      <alignment horizontal="center" vertical="center"/>
    </xf>
    <xf numFmtId="199" fontId="0" fillId="55" borderId="54" xfId="88" applyNumberFormat="1" applyFont="1" applyFill="1" applyBorder="1" applyAlignment="1">
      <alignment horizontal="center" vertical="center" wrapText="1"/>
    </xf>
    <xf numFmtId="199" fontId="0" fillId="55" borderId="43" xfId="88" applyNumberFormat="1" applyFont="1" applyFill="1" applyBorder="1" applyAlignment="1">
      <alignment horizontal="center" vertical="center" wrapText="1"/>
    </xf>
    <xf numFmtId="199" fontId="0" fillId="55" borderId="50" xfId="88"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0" fontId="10" fillId="55" borderId="40" xfId="0" applyFont="1" applyFill="1" applyBorder="1" applyAlignment="1">
      <alignment horizontal="left" vertical="center" wrapText="1"/>
    </xf>
    <xf numFmtId="0" fontId="4" fillId="55" borderId="38" xfId="0" applyFont="1" applyFill="1" applyBorder="1" applyAlignment="1">
      <alignment horizontal="left" vertical="center" wrapText="1"/>
    </xf>
    <xf numFmtId="0" fontId="4" fillId="55" borderId="57" xfId="0" applyFont="1" applyFill="1" applyBorder="1" applyAlignment="1">
      <alignment horizontal="left" vertical="center" wrapText="1"/>
    </xf>
    <xf numFmtId="0" fontId="4" fillId="55" borderId="55" xfId="0" applyFont="1" applyFill="1" applyBorder="1" applyAlignment="1">
      <alignment horizontal="left" vertical="center" wrapText="1"/>
    </xf>
    <xf numFmtId="0" fontId="41" fillId="0" borderId="64" xfId="93" applyFont="1" applyFill="1" applyBorder="1" applyAlignment="1">
      <alignment horizontal="left" vertical="center" wrapText="1"/>
      <protection/>
    </xf>
    <xf numFmtId="0" fontId="1" fillId="0" borderId="59" xfId="0" applyFont="1" applyBorder="1" applyAlignment="1">
      <alignment vertical="center" wrapText="1"/>
    </xf>
    <xf numFmtId="0" fontId="7" fillId="0" borderId="65" xfId="93" applyFont="1" applyFill="1" applyBorder="1" applyAlignment="1">
      <alignment horizontal="center" vertical="center" wrapText="1"/>
      <protection/>
    </xf>
    <xf numFmtId="0" fontId="1" fillId="0" borderId="65" xfId="93" applyFont="1" applyFill="1" applyBorder="1" applyAlignment="1">
      <alignment horizontal="center" vertical="center" wrapText="1"/>
      <protection/>
    </xf>
    <xf numFmtId="8" fontId="7" fillId="0" borderId="65" xfId="93" applyNumberFormat="1" applyFont="1" applyFill="1" applyBorder="1" applyAlignment="1">
      <alignment horizontal="center" vertical="center" wrapText="1"/>
      <protection/>
    </xf>
    <xf numFmtId="168" fontId="8" fillId="0" borderId="66" xfId="93" applyNumberFormat="1" applyFont="1" applyFill="1" applyBorder="1" applyAlignment="1">
      <alignment horizontal="center" vertical="center" wrapText="1"/>
      <protection/>
    </xf>
  </cellXfs>
  <cellStyles count="94">
    <cellStyle name="Normal" xfId="0"/>
    <cellStyle name="% 20 - Azentua1" xfId="15"/>
    <cellStyle name="% 20 - Azentua2" xfId="16"/>
    <cellStyle name="% 20 - Azentua3" xfId="17"/>
    <cellStyle name="% 20 - Azentua4" xfId="18"/>
    <cellStyle name="% 20 - Azentua5" xfId="19"/>
    <cellStyle name="% 20 - Azentua6" xfId="20"/>
    <cellStyle name="% 40 - Azentua1" xfId="21"/>
    <cellStyle name="% 40 - Azentua2" xfId="22"/>
    <cellStyle name="% 40 - Azentua3" xfId="23"/>
    <cellStyle name="% 40 - Azentua4" xfId="24"/>
    <cellStyle name="% 40 - Azentua5" xfId="25"/>
    <cellStyle name="% 40 - Azentua6" xfId="26"/>
    <cellStyle name="% 60 - Azentua1" xfId="27"/>
    <cellStyle name="% 60 - Azentua2" xfId="28"/>
    <cellStyle name="% 60 - Azentua3" xfId="29"/>
    <cellStyle name="% 60 - Azentua4" xfId="30"/>
    <cellStyle name="% 60 - Azentua5" xfId="31"/>
    <cellStyle name="% 60 - Azentua6" xfId="32"/>
    <cellStyle name="1. izenburua" xfId="33"/>
    <cellStyle name="2. izenburua" xfId="34"/>
    <cellStyle name="20% - Énfasis1" xfId="35"/>
    <cellStyle name="20% - Énfasis2" xfId="36"/>
    <cellStyle name="20% - Énfasis3" xfId="37"/>
    <cellStyle name="20% - Énfasis4" xfId="38"/>
    <cellStyle name="20% - Énfasis5" xfId="39"/>
    <cellStyle name="20% - Énfasis6" xfId="40"/>
    <cellStyle name="3. izenburua" xfId="41"/>
    <cellStyle name="4. izenburua" xfId="42"/>
    <cellStyle name="40% - Énfasis1" xfId="43"/>
    <cellStyle name="40% - Énfasis2" xfId="44"/>
    <cellStyle name="40% - Énfasis3" xfId="45"/>
    <cellStyle name="40% - Énfasis4" xfId="46"/>
    <cellStyle name="40% - Énfasis5" xfId="47"/>
    <cellStyle name="40% - Énfasis6" xfId="48"/>
    <cellStyle name="60% - Énfasis1" xfId="49"/>
    <cellStyle name="60% - Énfasis2" xfId="50"/>
    <cellStyle name="60% - Énfasis3" xfId="51"/>
    <cellStyle name="60% - Énfasis4" xfId="52"/>
    <cellStyle name="60% - Énfasis5" xfId="53"/>
    <cellStyle name="60% - Énfasis6" xfId="54"/>
    <cellStyle name="Azalpen-testua" xfId="55"/>
    <cellStyle name="Azentua1" xfId="56"/>
    <cellStyle name="Azentua2" xfId="57"/>
    <cellStyle name="Azentua3" xfId="58"/>
    <cellStyle name="Azentua4" xfId="59"/>
    <cellStyle name="Azentua5" xfId="60"/>
    <cellStyle name="Azentua6" xfId="61"/>
    <cellStyle name="Followed Hyperlink" xfId="62"/>
    <cellStyle name="Buena" xfId="63"/>
    <cellStyle name="Cálculo" xfId="64"/>
    <cellStyle name="Celda de comprobación" xfId="65"/>
    <cellStyle name="Celda vinculada" xfId="66"/>
    <cellStyle name="Egiaztapen-gelaxka" xfId="67"/>
    <cellStyle name="Percent" xfId="68"/>
    <cellStyle name="Encabezado 4" xfId="69"/>
    <cellStyle name="Énfasis1" xfId="70"/>
    <cellStyle name="Énfasis2" xfId="71"/>
    <cellStyle name="Énfasis3" xfId="72"/>
    <cellStyle name="Énfasis4" xfId="73"/>
    <cellStyle name="Énfasis5" xfId="74"/>
    <cellStyle name="Énfasis6" xfId="75"/>
    <cellStyle name="Entrada" xfId="76"/>
    <cellStyle name="Estekatutako gelaxka" xfId="77"/>
    <cellStyle name="Euro" xfId="78"/>
    <cellStyle name="Gaizki" xfId="79"/>
    <cellStyle name="Guztira" xfId="80"/>
    <cellStyle name="Hyperlink" xfId="81"/>
    <cellStyle name="Incorrecto" xfId="82"/>
    <cellStyle name="Irteera" xfId="83"/>
    <cellStyle name="Kalkulua" xfId="84"/>
    <cellStyle name="Comma" xfId="85"/>
    <cellStyle name="Comma [0]" xfId="86"/>
    <cellStyle name="Koma 2" xfId="87"/>
    <cellStyle name="Currency" xfId="88"/>
    <cellStyle name="Currency [0]" xfId="89"/>
    <cellStyle name="Neutral" xfId="90"/>
    <cellStyle name="Neutroa" xfId="91"/>
    <cellStyle name="Normala 2" xfId="92"/>
    <cellStyle name="Normala_2014-3" xfId="93"/>
    <cellStyle name="Notas" xfId="94"/>
    <cellStyle name="Oharra" xfId="95"/>
    <cellStyle name="Ohar-testua" xfId="96"/>
    <cellStyle name="Ondo" xfId="97"/>
    <cellStyle name="Salida" xfId="98"/>
    <cellStyle name="Sarrera" xfId="99"/>
    <cellStyle name="Texto de advertencia" xfId="100"/>
    <cellStyle name="Texto explicativo" xfId="101"/>
    <cellStyle name="Título" xfId="102"/>
    <cellStyle name="Título 1" xfId="103"/>
    <cellStyle name="Título 2" xfId="104"/>
    <cellStyle name="Título 3" xfId="105"/>
    <cellStyle name="Titulua" xfId="106"/>
    <cellStyle name="Total"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1600200</xdr:colOff>
      <xdr:row>0</xdr:row>
      <xdr:rowOff>1133475</xdr:rowOff>
    </xdr:to>
    <xdr:pic>
      <xdr:nvPicPr>
        <xdr:cNvPr id="1" name="Picture 8" descr="gfa_urdina"/>
        <xdr:cNvPicPr preferRelativeResize="1">
          <a:picLocks noChangeAspect="1"/>
        </xdr:cNvPicPr>
      </xdr:nvPicPr>
      <xdr:blipFill>
        <a:blip r:embed="rId1"/>
        <a:stretch>
          <a:fillRect/>
        </a:stretch>
      </xdr:blipFill>
      <xdr:spPr>
        <a:xfrm>
          <a:off x="0" y="0"/>
          <a:ext cx="1600200"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1590675</xdr:colOff>
      <xdr:row>1</xdr:row>
      <xdr:rowOff>19050</xdr:rowOff>
    </xdr:to>
    <xdr:pic>
      <xdr:nvPicPr>
        <xdr:cNvPr id="1" name="Picture 1" descr="gfa_urdina"/>
        <xdr:cNvPicPr preferRelativeResize="1">
          <a:picLocks noChangeAspect="1"/>
        </xdr:cNvPicPr>
      </xdr:nvPicPr>
      <xdr:blipFill>
        <a:blip r:embed="rId1"/>
        <a:stretch>
          <a:fillRect/>
        </a:stretch>
      </xdr:blipFill>
      <xdr:spPr>
        <a:xfrm>
          <a:off x="0" y="0"/>
          <a:ext cx="1590675" cy="1076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1600200</xdr:colOff>
      <xdr:row>0</xdr:row>
      <xdr:rowOff>1133475</xdr:rowOff>
    </xdr:to>
    <xdr:pic>
      <xdr:nvPicPr>
        <xdr:cNvPr id="1" name="Picture 1" descr="gfa_urdina"/>
        <xdr:cNvPicPr preferRelativeResize="1">
          <a:picLocks noChangeAspect="1"/>
        </xdr:cNvPicPr>
      </xdr:nvPicPr>
      <xdr:blipFill>
        <a:blip r:embed="rId1"/>
        <a:stretch>
          <a:fillRect/>
        </a:stretch>
      </xdr:blipFill>
      <xdr:spPr>
        <a:xfrm>
          <a:off x="0" y="0"/>
          <a:ext cx="1600200" cy="1133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0</xdr:col>
      <xdr:colOff>1333500</xdr:colOff>
      <xdr:row>1</xdr:row>
      <xdr:rowOff>0</xdr:rowOff>
    </xdr:to>
    <xdr:pic>
      <xdr:nvPicPr>
        <xdr:cNvPr id="1" name="Picture 8" descr="gfa_urdina"/>
        <xdr:cNvPicPr preferRelativeResize="1">
          <a:picLocks noChangeAspect="1"/>
        </xdr:cNvPicPr>
      </xdr:nvPicPr>
      <xdr:blipFill>
        <a:blip r:embed="rId1"/>
        <a:stretch>
          <a:fillRect/>
        </a:stretch>
      </xdr:blipFill>
      <xdr:spPr>
        <a:xfrm>
          <a:off x="38100" y="0"/>
          <a:ext cx="1295400" cy="1047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1600200</xdr:colOff>
      <xdr:row>0</xdr:row>
      <xdr:rowOff>1133475</xdr:rowOff>
    </xdr:to>
    <xdr:pic>
      <xdr:nvPicPr>
        <xdr:cNvPr id="1" name="Picture 1" descr="gfa_urdina"/>
        <xdr:cNvPicPr preferRelativeResize="1">
          <a:picLocks noChangeAspect="1"/>
        </xdr:cNvPicPr>
      </xdr:nvPicPr>
      <xdr:blipFill>
        <a:blip r:embed="rId1"/>
        <a:stretch>
          <a:fillRect/>
        </a:stretch>
      </xdr:blipFill>
      <xdr:spPr>
        <a:xfrm>
          <a:off x="0" y="0"/>
          <a:ext cx="1600200" cy="1133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76200</xdr:rowOff>
    </xdr:from>
    <xdr:to>
      <xdr:col>0</xdr:col>
      <xdr:colOff>1638300</xdr:colOff>
      <xdr:row>0</xdr:row>
      <xdr:rowOff>1209675</xdr:rowOff>
    </xdr:to>
    <xdr:pic>
      <xdr:nvPicPr>
        <xdr:cNvPr id="1" name="Picture 3" descr="gfa_urdina"/>
        <xdr:cNvPicPr preferRelativeResize="1">
          <a:picLocks noChangeAspect="1"/>
        </xdr:cNvPicPr>
      </xdr:nvPicPr>
      <xdr:blipFill>
        <a:blip r:embed="rId1"/>
        <a:stretch>
          <a:fillRect/>
        </a:stretch>
      </xdr:blipFill>
      <xdr:spPr>
        <a:xfrm>
          <a:off x="38100" y="76200"/>
          <a:ext cx="1600200" cy="1133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76200</xdr:rowOff>
    </xdr:from>
    <xdr:to>
      <xdr:col>0</xdr:col>
      <xdr:colOff>1638300</xdr:colOff>
      <xdr:row>0</xdr:row>
      <xdr:rowOff>1209675</xdr:rowOff>
    </xdr:to>
    <xdr:pic>
      <xdr:nvPicPr>
        <xdr:cNvPr id="1" name="Picture 1" descr="gfa_urdina"/>
        <xdr:cNvPicPr preferRelativeResize="1">
          <a:picLocks noChangeAspect="1"/>
        </xdr:cNvPicPr>
      </xdr:nvPicPr>
      <xdr:blipFill>
        <a:blip r:embed="rId1"/>
        <a:stretch>
          <a:fillRect/>
        </a:stretch>
      </xdr:blipFill>
      <xdr:spPr>
        <a:xfrm>
          <a:off x="38100" y="76200"/>
          <a:ext cx="1600200" cy="1133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0</xdr:col>
      <xdr:colOff>1428750</xdr:colOff>
      <xdr:row>0</xdr:row>
      <xdr:rowOff>1019175</xdr:rowOff>
    </xdr:to>
    <xdr:pic>
      <xdr:nvPicPr>
        <xdr:cNvPr id="1" name="Picture 1" descr="gfa_urdina"/>
        <xdr:cNvPicPr preferRelativeResize="1">
          <a:picLocks noChangeAspect="1"/>
        </xdr:cNvPicPr>
      </xdr:nvPicPr>
      <xdr:blipFill>
        <a:blip r:embed="rId1"/>
        <a:stretch>
          <a:fillRect/>
        </a:stretch>
      </xdr:blipFill>
      <xdr:spPr>
        <a:xfrm>
          <a:off x="38100" y="0"/>
          <a:ext cx="139065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76200</xdr:rowOff>
    </xdr:from>
    <xdr:to>
      <xdr:col>0</xdr:col>
      <xdr:colOff>1638300</xdr:colOff>
      <xdr:row>0</xdr:row>
      <xdr:rowOff>1209675</xdr:rowOff>
    </xdr:to>
    <xdr:pic>
      <xdr:nvPicPr>
        <xdr:cNvPr id="1" name="Picture 1" descr="gfa_urdina"/>
        <xdr:cNvPicPr preferRelativeResize="1">
          <a:picLocks noChangeAspect="1"/>
        </xdr:cNvPicPr>
      </xdr:nvPicPr>
      <xdr:blipFill>
        <a:blip r:embed="rId1"/>
        <a:stretch>
          <a:fillRect/>
        </a:stretch>
      </xdr:blipFill>
      <xdr:spPr>
        <a:xfrm>
          <a:off x="38100" y="76200"/>
          <a:ext cx="1600200"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www.gipuzkoa.eus/es/diputacion/promocion-economica-medio-rural-y-equilibrio-territorial" TargetMode="External" /><Relationship Id="rId2" Type="http://schemas.openxmlformats.org/officeDocument/2006/relationships/hyperlink" Target="https://www.gipuzkoa.eus/es/diputacion/promocion-economica-medio-rural-y-equilibrio-territorial" TargetMode="External" /><Relationship Id="rId3" Type="http://schemas.openxmlformats.org/officeDocument/2006/relationships/drawing" Target="../drawings/drawing9.xml" /><Relationship Id="rId4"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gipuzkoa.eus/es/diputacion/promocion-economica-medio-rural-y-equilibrio-territorial" TargetMode="External" /><Relationship Id="rId2" Type="http://schemas.openxmlformats.org/officeDocument/2006/relationships/hyperlink" Target="https://www.gipuzkoa.eus/es/diputacion/promocion-economica-medio-rural-y-equilibrio-territorial" TargetMode="Externa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3:J13"/>
  <sheetViews>
    <sheetView zoomScalePageLayoutView="0" workbookViewId="0" topLeftCell="A1">
      <selection activeCell="F12" sqref="F12"/>
    </sheetView>
  </sheetViews>
  <sheetFormatPr defaultColWidth="11.421875" defaultRowHeight="12.75"/>
  <cols>
    <col min="1" max="1" width="11.421875" style="0" customWidth="1"/>
    <col min="2" max="2" width="6.7109375" style="33" customWidth="1"/>
    <col min="3" max="3" width="18.140625" style="7" bestFit="1" customWidth="1"/>
    <col min="4" max="4" width="59.00390625" style="34" customWidth="1"/>
    <col min="5" max="5" width="11.421875" style="7" customWidth="1"/>
    <col min="6" max="6" width="44.140625" style="0" customWidth="1"/>
    <col min="7" max="7" width="21.8515625" style="0" customWidth="1"/>
  </cols>
  <sheetData>
    <row r="2" ht="13.5" thickBot="1"/>
    <row r="3" spans="2:4" ht="82.5" customHeight="1" thickBot="1">
      <c r="B3" s="311" t="s">
        <v>175</v>
      </c>
      <c r="C3" s="312"/>
      <c r="D3" s="313"/>
    </row>
    <row r="4" spans="2:7" ht="32.25" customHeight="1" thickBot="1">
      <c r="B4" s="56" t="s">
        <v>164</v>
      </c>
      <c r="C4" s="35" t="s">
        <v>165</v>
      </c>
      <c r="D4" s="36" t="s">
        <v>166</v>
      </c>
      <c r="E4" s="37"/>
      <c r="F4" s="30"/>
      <c r="G4" s="30"/>
    </row>
    <row r="5" spans="2:7" ht="26.25">
      <c r="B5" s="47" t="s">
        <v>494</v>
      </c>
      <c r="C5" s="50" t="s">
        <v>154</v>
      </c>
      <c r="D5" s="38" t="s">
        <v>167</v>
      </c>
      <c r="E5" s="32"/>
      <c r="F5" s="32"/>
      <c r="G5" s="32"/>
    </row>
    <row r="6" spans="2:7" ht="26.25">
      <c r="B6" s="48" t="s">
        <v>495</v>
      </c>
      <c r="C6" s="51" t="s">
        <v>155</v>
      </c>
      <c r="D6" s="39" t="s">
        <v>156</v>
      </c>
      <c r="E6" s="32"/>
      <c r="F6" s="32"/>
      <c r="G6" s="40"/>
    </row>
    <row r="7" spans="2:7" ht="26.25" customHeight="1">
      <c r="B7" s="48" t="s">
        <v>496</v>
      </c>
      <c r="C7" s="52" t="s">
        <v>157</v>
      </c>
      <c r="D7" s="39" t="s">
        <v>168</v>
      </c>
      <c r="E7" s="31"/>
      <c r="F7" s="30"/>
      <c r="G7" s="30"/>
    </row>
    <row r="8" spans="2:10" ht="26.25" customHeight="1">
      <c r="B8" s="48" t="s">
        <v>497</v>
      </c>
      <c r="C8" s="51" t="s">
        <v>158</v>
      </c>
      <c r="D8" s="39" t="s">
        <v>169</v>
      </c>
      <c r="E8" s="41"/>
      <c r="F8" s="30"/>
      <c r="G8" s="30"/>
      <c r="H8" s="42"/>
      <c r="I8" s="32"/>
      <c r="J8" s="43"/>
    </row>
    <row r="9" spans="2:10" ht="26.25">
      <c r="B9" s="48" t="s">
        <v>498</v>
      </c>
      <c r="C9" s="53" t="s">
        <v>159</v>
      </c>
      <c r="D9" s="39" t="s">
        <v>170</v>
      </c>
      <c r="E9" s="40"/>
      <c r="F9" s="44"/>
      <c r="G9" s="44"/>
      <c r="H9" s="42"/>
      <c r="I9" s="32"/>
      <c r="J9" s="43"/>
    </row>
    <row r="10" spans="2:10" ht="26.25">
      <c r="B10" s="48" t="s">
        <v>499</v>
      </c>
      <c r="C10" s="54" t="s">
        <v>160</v>
      </c>
      <c r="D10" s="39" t="s">
        <v>171</v>
      </c>
      <c r="E10" s="40"/>
      <c r="F10" s="44"/>
      <c r="G10" s="44"/>
      <c r="H10" s="42"/>
      <c r="I10" s="32"/>
      <c r="J10" s="43"/>
    </row>
    <row r="11" spans="2:10" ht="26.25">
      <c r="B11" s="48" t="s">
        <v>500</v>
      </c>
      <c r="C11" s="54" t="s">
        <v>161</v>
      </c>
      <c r="D11" s="39" t="s">
        <v>172</v>
      </c>
      <c r="E11" s="40"/>
      <c r="F11" s="44"/>
      <c r="G11" s="44"/>
      <c r="H11" s="42"/>
      <c r="I11" s="32"/>
      <c r="J11" s="43"/>
    </row>
    <row r="12" spans="2:7" ht="28.5" customHeight="1">
      <c r="B12" s="48" t="s">
        <v>501</v>
      </c>
      <c r="C12" s="52" t="s">
        <v>162</v>
      </c>
      <c r="D12" s="39" t="s">
        <v>173</v>
      </c>
      <c r="E12" s="31"/>
      <c r="F12" s="30"/>
      <c r="G12" s="30"/>
    </row>
    <row r="13" spans="2:7" ht="27" customHeight="1" thickBot="1">
      <c r="B13" s="49" t="s">
        <v>176</v>
      </c>
      <c r="C13" s="55" t="s">
        <v>163</v>
      </c>
      <c r="D13" s="45" t="s">
        <v>174</v>
      </c>
      <c r="E13" s="6"/>
      <c r="F13" s="46"/>
      <c r="G13" s="30"/>
    </row>
  </sheetData>
  <sheetProtection/>
  <mergeCells count="1">
    <mergeCell ref="B3:D3"/>
  </mergeCells>
  <printOptions/>
  <pageMargins left="0.787401575" right="0.787401575" top="0.984251969" bottom="0.984251969" header="0" footer="0"/>
  <pageSetup orientation="portrait" paperSize="9"/>
  <ignoredErrors>
    <ignoredError sqref="B5:B13" numberStoredAsText="1"/>
  </ignoredErrors>
</worksheet>
</file>

<file path=xl/worksheets/sheet10.xml><?xml version="1.0" encoding="utf-8"?>
<worksheet xmlns="http://schemas.openxmlformats.org/spreadsheetml/2006/main" xmlns:r="http://schemas.openxmlformats.org/officeDocument/2006/relationships">
  <dimension ref="A1:M283"/>
  <sheetViews>
    <sheetView zoomScale="75" zoomScaleNormal="75" zoomScalePageLayoutView="0" workbookViewId="0" topLeftCell="A1">
      <selection activeCell="A5" sqref="A5:M35"/>
    </sheetView>
  </sheetViews>
  <sheetFormatPr defaultColWidth="11.421875" defaultRowHeight="12.75"/>
  <cols>
    <col min="1" max="1" width="47.140625" style="4" customWidth="1"/>
    <col min="2" max="2" width="58.57421875" style="4" customWidth="1"/>
    <col min="3" max="3" width="42.00390625" style="4" customWidth="1"/>
    <col min="4" max="4" width="61.8515625" style="1" customWidth="1"/>
    <col min="5" max="5" width="48.7109375" style="4" customWidth="1"/>
    <col min="6" max="6" width="61.140625" style="4" bestFit="1" customWidth="1"/>
    <col min="7" max="7" width="81.57421875" style="1" customWidth="1"/>
    <col min="8" max="16384" width="11.421875" style="1" customWidth="1"/>
  </cols>
  <sheetData>
    <row r="1" spans="2:3" ht="113.25" customHeight="1" thickBot="1">
      <c r="B1" s="60" t="s">
        <v>190</v>
      </c>
      <c r="C1" s="69"/>
    </row>
    <row r="2" spans="1:6" s="62" customFormat="1" ht="30">
      <c r="A2" s="63" t="s">
        <v>31</v>
      </c>
      <c r="B2" s="166">
        <v>2018</v>
      </c>
      <c r="C2" s="65"/>
      <c r="E2" s="65"/>
      <c r="F2" s="65"/>
    </row>
    <row r="3" spans="1:7" s="62" customFormat="1" ht="30.75" thickBot="1">
      <c r="A3" s="64" t="s">
        <v>32</v>
      </c>
      <c r="B3" s="75">
        <v>4</v>
      </c>
      <c r="C3" s="66"/>
      <c r="D3" s="67"/>
      <c r="E3" s="66"/>
      <c r="F3" s="66"/>
      <c r="G3" s="68"/>
    </row>
    <row r="4" spans="1:6" ht="10.5" thickBot="1">
      <c r="A4" s="1"/>
      <c r="B4" s="1"/>
      <c r="C4" s="1"/>
      <c r="E4" s="1"/>
      <c r="F4" s="1"/>
    </row>
    <row r="5" spans="1:13" s="61" customFormat="1" ht="13.5" thickBot="1">
      <c r="A5" s="316"/>
      <c r="B5" s="316"/>
      <c r="C5" s="196"/>
      <c r="D5" s="196"/>
      <c r="E5" s="196"/>
      <c r="F5" s="196"/>
      <c r="G5" s="197"/>
      <c r="H5" s="129"/>
      <c r="I5" s="74"/>
      <c r="J5" s="74"/>
      <c r="K5" s="198"/>
      <c r="L5" s="198"/>
      <c r="M5" s="129"/>
    </row>
    <row r="6" spans="1:13" s="61" customFormat="1" ht="12.75">
      <c r="A6" s="324" t="s">
        <v>668</v>
      </c>
      <c r="B6" s="325"/>
      <c r="C6" s="325"/>
      <c r="D6" s="325"/>
      <c r="E6" s="325"/>
      <c r="F6" s="325"/>
      <c r="G6" s="326"/>
      <c r="H6" s="74"/>
      <c r="I6" s="74"/>
      <c r="J6" s="74"/>
      <c r="K6" s="74"/>
      <c r="L6" s="74"/>
      <c r="M6" s="74"/>
    </row>
    <row r="7" spans="1:13" s="61" customFormat="1" ht="20.25">
      <c r="A7" s="199" t="s">
        <v>669</v>
      </c>
      <c r="B7" s="200" t="s">
        <v>670</v>
      </c>
      <c r="C7" s="200" t="s">
        <v>671</v>
      </c>
      <c r="D7" s="201" t="s">
        <v>672</v>
      </c>
      <c r="E7" s="200" t="s">
        <v>673</v>
      </c>
      <c r="F7" s="200" t="s">
        <v>674</v>
      </c>
      <c r="G7" s="202" t="s">
        <v>675</v>
      </c>
      <c r="H7" s="74"/>
      <c r="I7" s="74"/>
      <c r="J7" s="74"/>
      <c r="K7" s="74"/>
      <c r="L7" s="74"/>
      <c r="M7" s="74"/>
    </row>
    <row r="8" spans="1:13" s="61" customFormat="1" ht="71.25">
      <c r="A8" s="203" t="s">
        <v>652</v>
      </c>
      <c r="B8" s="204" t="s">
        <v>653</v>
      </c>
      <c r="C8" s="205">
        <v>43830</v>
      </c>
      <c r="D8" s="177" t="s">
        <v>654</v>
      </c>
      <c r="E8" s="204" t="s">
        <v>655</v>
      </c>
      <c r="F8" s="203" t="s">
        <v>652</v>
      </c>
      <c r="G8" s="206"/>
      <c r="H8" s="74"/>
      <c r="I8" s="74"/>
      <c r="J8" s="74"/>
      <c r="K8" s="74"/>
      <c r="L8" s="74"/>
      <c r="M8" s="74"/>
    </row>
    <row r="9" spans="1:13" s="61" customFormat="1" ht="20.25">
      <c r="A9" s="203" t="s">
        <v>338</v>
      </c>
      <c r="B9" s="204" t="s">
        <v>676</v>
      </c>
      <c r="C9" s="205">
        <v>43465</v>
      </c>
      <c r="D9" s="177" t="s">
        <v>654</v>
      </c>
      <c r="E9" s="204" t="s">
        <v>677</v>
      </c>
      <c r="F9" s="203" t="s">
        <v>338</v>
      </c>
      <c r="G9" s="206"/>
      <c r="H9" s="74"/>
      <c r="I9" s="74"/>
      <c r="J9" s="74"/>
      <c r="K9" s="74"/>
      <c r="L9" s="74"/>
      <c r="M9" s="74"/>
    </row>
    <row r="10" spans="1:13" s="61" customFormat="1" ht="20.25">
      <c r="A10" s="193" t="s">
        <v>678</v>
      </c>
      <c r="B10" s="204" t="s">
        <v>679</v>
      </c>
      <c r="C10" s="205">
        <v>43761</v>
      </c>
      <c r="D10" s="177" t="s">
        <v>654</v>
      </c>
      <c r="E10" s="204" t="s">
        <v>679</v>
      </c>
      <c r="F10" s="193" t="s">
        <v>678</v>
      </c>
      <c r="G10" s="193"/>
      <c r="H10" s="74"/>
      <c r="I10" s="74"/>
      <c r="J10" s="74"/>
      <c r="K10" s="74"/>
      <c r="L10" s="74"/>
      <c r="M10" s="74"/>
    </row>
    <row r="11" spans="1:13" s="61" customFormat="1" ht="51" thickBot="1">
      <c r="A11" s="194" t="s">
        <v>680</v>
      </c>
      <c r="B11" s="194" t="s">
        <v>681</v>
      </c>
      <c r="C11" s="205">
        <v>43465</v>
      </c>
      <c r="D11" s="177"/>
      <c r="E11" s="194" t="s">
        <v>682</v>
      </c>
      <c r="F11" s="194" t="s">
        <v>683</v>
      </c>
      <c r="G11" s="206"/>
      <c r="H11" s="74"/>
      <c r="I11" s="74"/>
      <c r="J11" s="74"/>
      <c r="K11" s="74"/>
      <c r="L11" s="74"/>
      <c r="M11" s="74"/>
    </row>
    <row r="12" spans="1:13" s="61" customFormat="1" ht="13.5" thickBot="1">
      <c r="A12" s="327"/>
      <c r="B12" s="327"/>
      <c r="C12" s="207"/>
      <c r="D12" s="207"/>
      <c r="E12" s="207"/>
      <c r="F12" s="207"/>
      <c r="G12" s="197"/>
      <c r="H12" s="74"/>
      <c r="I12" s="74"/>
      <c r="J12" s="74"/>
      <c r="K12" s="74"/>
      <c r="L12" s="74"/>
      <c r="M12" s="74"/>
    </row>
    <row r="13" spans="1:13" s="61" customFormat="1" ht="12.75">
      <c r="A13" s="324" t="s">
        <v>684</v>
      </c>
      <c r="B13" s="325"/>
      <c r="C13" s="325"/>
      <c r="D13" s="325"/>
      <c r="E13" s="325"/>
      <c r="F13" s="325"/>
      <c r="G13" s="326"/>
      <c r="H13" s="74"/>
      <c r="I13" s="74"/>
      <c r="J13" s="74"/>
      <c r="K13" s="74"/>
      <c r="L13" s="74"/>
      <c r="M13" s="74"/>
    </row>
    <row r="14" spans="1:13" s="61" customFormat="1" ht="20.25">
      <c r="A14" s="208" t="s">
        <v>669</v>
      </c>
      <c r="B14" s="209" t="s">
        <v>670</v>
      </c>
      <c r="C14" s="209" t="s">
        <v>671</v>
      </c>
      <c r="D14" s="210" t="s">
        <v>672</v>
      </c>
      <c r="E14" s="209" t="s">
        <v>673</v>
      </c>
      <c r="F14" s="209" t="s">
        <v>674</v>
      </c>
      <c r="G14" s="211" t="s">
        <v>675</v>
      </c>
      <c r="H14" s="74"/>
      <c r="I14" s="74"/>
      <c r="J14" s="74"/>
      <c r="K14" s="74"/>
      <c r="L14" s="74"/>
      <c r="M14" s="74"/>
    </row>
    <row r="15" spans="1:13" s="61" customFormat="1" ht="12.75">
      <c r="A15" s="194" t="s">
        <v>685</v>
      </c>
      <c r="B15" s="194" t="s">
        <v>686</v>
      </c>
      <c r="C15" s="205">
        <v>44196</v>
      </c>
      <c r="D15" s="177" t="s">
        <v>502</v>
      </c>
      <c r="E15" s="194" t="s">
        <v>687</v>
      </c>
      <c r="F15" s="194" t="s">
        <v>685</v>
      </c>
      <c r="G15" s="206"/>
      <c r="H15" s="74"/>
      <c r="I15" s="74"/>
      <c r="J15" s="74"/>
      <c r="K15" s="74"/>
      <c r="L15" s="74"/>
      <c r="M15" s="74"/>
    </row>
    <row r="16" spans="1:13" s="61" customFormat="1" ht="12.75">
      <c r="A16" s="194" t="s">
        <v>685</v>
      </c>
      <c r="B16" s="194" t="s">
        <v>688</v>
      </c>
      <c r="C16" s="205">
        <v>43830</v>
      </c>
      <c r="D16" s="177" t="s">
        <v>502</v>
      </c>
      <c r="E16" s="194" t="s">
        <v>687</v>
      </c>
      <c r="F16" s="194" t="s">
        <v>685</v>
      </c>
      <c r="G16" s="206"/>
      <c r="H16" s="74"/>
      <c r="I16" s="74"/>
      <c r="J16" s="74"/>
      <c r="K16" s="74"/>
      <c r="L16" s="74"/>
      <c r="M16" s="74"/>
    </row>
    <row r="17" spans="1:13" s="61" customFormat="1" ht="12.75">
      <c r="A17" s="194" t="s">
        <v>685</v>
      </c>
      <c r="B17" s="194" t="s">
        <v>687</v>
      </c>
      <c r="C17" s="205" t="s">
        <v>689</v>
      </c>
      <c r="D17" s="177" t="s">
        <v>502</v>
      </c>
      <c r="E17" s="194" t="s">
        <v>687</v>
      </c>
      <c r="F17" s="194" t="s">
        <v>685</v>
      </c>
      <c r="G17" s="206"/>
      <c r="H17" s="74"/>
      <c r="I17" s="74"/>
      <c r="J17" s="74"/>
      <c r="K17" s="74"/>
      <c r="L17" s="74"/>
      <c r="M17" s="74"/>
    </row>
    <row r="18" spans="1:13" s="61" customFormat="1" ht="51">
      <c r="A18" s="194" t="s">
        <v>690</v>
      </c>
      <c r="B18" s="212" t="s">
        <v>691</v>
      </c>
      <c r="C18" s="205">
        <v>43723</v>
      </c>
      <c r="D18" s="177" t="s">
        <v>502</v>
      </c>
      <c r="E18" s="212" t="s">
        <v>691</v>
      </c>
      <c r="F18" s="194" t="s">
        <v>690</v>
      </c>
      <c r="G18" s="206"/>
      <c r="H18" s="74"/>
      <c r="I18" s="74"/>
      <c r="J18" s="74"/>
      <c r="K18" s="74"/>
      <c r="L18" s="74"/>
      <c r="M18" s="74"/>
    </row>
    <row r="19" spans="1:13" s="61" customFormat="1" ht="51">
      <c r="A19" s="194" t="s">
        <v>692</v>
      </c>
      <c r="B19" s="194" t="s">
        <v>693</v>
      </c>
      <c r="C19" s="205" t="s">
        <v>689</v>
      </c>
      <c r="D19" s="177" t="s">
        <v>502</v>
      </c>
      <c r="E19" s="194" t="s">
        <v>694</v>
      </c>
      <c r="F19" s="194" t="s">
        <v>692</v>
      </c>
      <c r="G19" s="206" t="s">
        <v>695</v>
      </c>
      <c r="H19" s="74"/>
      <c r="I19" s="74"/>
      <c r="J19" s="74"/>
      <c r="K19" s="74"/>
      <c r="L19" s="74"/>
      <c r="M19" s="74"/>
    </row>
    <row r="20" spans="1:13" s="61" customFormat="1" ht="40.5">
      <c r="A20" s="194" t="s">
        <v>696</v>
      </c>
      <c r="B20" s="194" t="s">
        <v>697</v>
      </c>
      <c r="C20" s="205">
        <v>44196</v>
      </c>
      <c r="D20" s="177" t="s">
        <v>502</v>
      </c>
      <c r="E20" s="194" t="s">
        <v>697</v>
      </c>
      <c r="F20" s="194" t="s">
        <v>696</v>
      </c>
      <c r="G20" s="206" t="s">
        <v>695</v>
      </c>
      <c r="H20" s="129"/>
      <c r="I20" s="74"/>
      <c r="J20" s="74"/>
      <c r="K20" s="74"/>
      <c r="L20" s="74"/>
      <c r="M20" s="74"/>
    </row>
    <row r="21" spans="1:13" s="61" customFormat="1" ht="20.25">
      <c r="A21" s="194" t="s">
        <v>698</v>
      </c>
      <c r="B21" s="194" t="s">
        <v>699</v>
      </c>
      <c r="C21" s="205" t="s">
        <v>503</v>
      </c>
      <c r="D21" s="177" t="s">
        <v>502</v>
      </c>
      <c r="E21" s="194" t="s">
        <v>700</v>
      </c>
      <c r="F21" s="194" t="s">
        <v>698</v>
      </c>
      <c r="G21" s="206"/>
      <c r="H21" s="129"/>
      <c r="I21" s="74"/>
      <c r="J21" s="74"/>
      <c r="K21" s="74"/>
      <c r="L21" s="74"/>
      <c r="M21" s="74"/>
    </row>
    <row r="22" spans="1:13" s="61" customFormat="1" ht="12.75">
      <c r="A22" s="194" t="s">
        <v>701</v>
      </c>
      <c r="B22" s="194" t="s">
        <v>702</v>
      </c>
      <c r="C22" s="205">
        <v>45743</v>
      </c>
      <c r="D22" s="177" t="s">
        <v>502</v>
      </c>
      <c r="E22" s="194" t="s">
        <v>703</v>
      </c>
      <c r="F22" s="194" t="s">
        <v>701</v>
      </c>
      <c r="G22" s="206"/>
      <c r="H22" s="129"/>
      <c r="I22" s="74"/>
      <c r="J22" s="74"/>
      <c r="K22" s="74"/>
      <c r="L22" s="74"/>
      <c r="M22" s="74"/>
    </row>
    <row r="23" spans="1:13" s="61" customFormat="1" ht="12.75">
      <c r="A23" s="194" t="s">
        <v>704</v>
      </c>
      <c r="B23" s="194" t="s">
        <v>705</v>
      </c>
      <c r="C23" s="205">
        <v>43465</v>
      </c>
      <c r="D23" s="177" t="s">
        <v>502</v>
      </c>
      <c r="E23" s="194" t="s">
        <v>705</v>
      </c>
      <c r="F23" s="194" t="s">
        <v>704</v>
      </c>
      <c r="G23" s="206" t="s">
        <v>706</v>
      </c>
      <c r="H23" s="74"/>
      <c r="I23" s="74"/>
      <c r="J23" s="74"/>
      <c r="K23" s="74"/>
      <c r="L23" s="74"/>
      <c r="M23" s="74"/>
    </row>
    <row r="24" spans="1:13" s="61" customFormat="1" ht="30">
      <c r="A24" s="194" t="s">
        <v>707</v>
      </c>
      <c r="B24" s="194" t="s">
        <v>708</v>
      </c>
      <c r="C24" s="205">
        <v>43465</v>
      </c>
      <c r="D24" s="177" t="s">
        <v>502</v>
      </c>
      <c r="E24" s="194" t="s">
        <v>708</v>
      </c>
      <c r="F24" s="194" t="s">
        <v>707</v>
      </c>
      <c r="G24" s="206" t="s">
        <v>709</v>
      </c>
      <c r="H24" s="74"/>
      <c r="I24" s="74"/>
      <c r="J24" s="74"/>
      <c r="K24" s="74"/>
      <c r="L24" s="74"/>
      <c r="M24" s="74"/>
    </row>
    <row r="25" spans="1:13" s="61" customFormat="1" ht="30">
      <c r="A25" s="194" t="s">
        <v>504</v>
      </c>
      <c r="B25" s="194" t="s">
        <v>656</v>
      </c>
      <c r="C25" s="205">
        <v>43465</v>
      </c>
      <c r="D25" s="177" t="s">
        <v>502</v>
      </c>
      <c r="E25" s="194" t="s">
        <v>656</v>
      </c>
      <c r="F25" s="194" t="s">
        <v>504</v>
      </c>
      <c r="G25" s="193"/>
      <c r="H25" s="74"/>
      <c r="I25" s="74"/>
      <c r="J25" s="74"/>
      <c r="K25" s="74"/>
      <c r="L25" s="74"/>
      <c r="M25" s="74"/>
    </row>
    <row r="26" spans="1:13" s="61" customFormat="1" ht="30">
      <c r="A26" s="194" t="s">
        <v>505</v>
      </c>
      <c r="B26" s="194" t="s">
        <v>657</v>
      </c>
      <c r="C26" s="205">
        <v>43591</v>
      </c>
      <c r="D26" s="177" t="s">
        <v>502</v>
      </c>
      <c r="E26" s="194" t="s">
        <v>657</v>
      </c>
      <c r="F26" s="194" t="s">
        <v>505</v>
      </c>
      <c r="G26" s="193"/>
      <c r="H26" s="74"/>
      <c r="I26" s="74"/>
      <c r="J26" s="74"/>
      <c r="K26" s="74"/>
      <c r="L26" s="74"/>
      <c r="M26" s="74"/>
    </row>
    <row r="27" spans="1:13" s="61" customFormat="1" ht="20.25">
      <c r="A27" s="194" t="s">
        <v>506</v>
      </c>
      <c r="B27" s="194" t="s">
        <v>658</v>
      </c>
      <c r="C27" s="205" t="s">
        <v>503</v>
      </c>
      <c r="D27" s="177" t="s">
        <v>502</v>
      </c>
      <c r="E27" s="194" t="s">
        <v>658</v>
      </c>
      <c r="F27" s="194" t="s">
        <v>506</v>
      </c>
      <c r="G27" s="193"/>
      <c r="H27" s="74"/>
      <c r="I27" s="74"/>
      <c r="J27" s="74"/>
      <c r="K27" s="74"/>
      <c r="L27" s="74"/>
      <c r="M27" s="74"/>
    </row>
    <row r="28" spans="1:13" s="61" customFormat="1" ht="40.5">
      <c r="A28" s="194" t="s">
        <v>507</v>
      </c>
      <c r="B28" s="194" t="s">
        <v>659</v>
      </c>
      <c r="C28" s="205">
        <v>43389</v>
      </c>
      <c r="D28" s="177" t="s">
        <v>502</v>
      </c>
      <c r="E28" s="194" t="s">
        <v>659</v>
      </c>
      <c r="F28" s="194" t="s">
        <v>507</v>
      </c>
      <c r="G28" s="193"/>
      <c r="H28" s="74"/>
      <c r="I28" s="74"/>
      <c r="J28" s="74"/>
      <c r="K28" s="74"/>
      <c r="L28" s="74"/>
      <c r="M28" s="74"/>
    </row>
    <row r="29" spans="1:13" s="61" customFormat="1" ht="40.5">
      <c r="A29" s="194" t="s">
        <v>508</v>
      </c>
      <c r="B29" s="194" t="s">
        <v>660</v>
      </c>
      <c r="C29" s="205" t="s">
        <v>503</v>
      </c>
      <c r="D29" s="177" t="s">
        <v>502</v>
      </c>
      <c r="E29" s="194" t="s">
        <v>660</v>
      </c>
      <c r="F29" s="194" t="s">
        <v>508</v>
      </c>
      <c r="G29" s="193"/>
      <c r="H29" s="74"/>
      <c r="I29" s="74"/>
      <c r="J29" s="74"/>
      <c r="K29" s="74"/>
      <c r="L29" s="74"/>
      <c r="M29" s="74"/>
    </row>
    <row r="30" spans="1:13" s="61" customFormat="1" ht="40.5">
      <c r="A30" s="194" t="s">
        <v>509</v>
      </c>
      <c r="B30" s="194" t="s">
        <v>661</v>
      </c>
      <c r="C30" s="205">
        <v>43465</v>
      </c>
      <c r="D30" s="177" t="s">
        <v>502</v>
      </c>
      <c r="E30" s="194" t="s">
        <v>661</v>
      </c>
      <c r="F30" s="194" t="s">
        <v>509</v>
      </c>
      <c r="G30" s="193"/>
      <c r="H30" s="74"/>
      <c r="I30" s="74"/>
      <c r="J30" s="74"/>
      <c r="K30" s="74"/>
      <c r="L30" s="74"/>
      <c r="M30" s="74"/>
    </row>
    <row r="31" spans="1:13" s="61" customFormat="1" ht="20.25">
      <c r="A31" s="194" t="s">
        <v>510</v>
      </c>
      <c r="B31" s="194" t="s">
        <v>662</v>
      </c>
      <c r="C31" s="205">
        <v>43593</v>
      </c>
      <c r="D31" s="177" t="s">
        <v>502</v>
      </c>
      <c r="E31" s="194" t="s">
        <v>662</v>
      </c>
      <c r="F31" s="194" t="s">
        <v>510</v>
      </c>
      <c r="G31" s="193"/>
      <c r="H31" s="74"/>
      <c r="I31" s="74"/>
      <c r="J31" s="74"/>
      <c r="K31" s="74"/>
      <c r="L31" s="74"/>
      <c r="M31" s="74"/>
    </row>
    <row r="32" spans="1:13" s="61" customFormat="1" ht="12.75">
      <c r="A32" s="194" t="s">
        <v>510</v>
      </c>
      <c r="B32" s="194" t="s">
        <v>663</v>
      </c>
      <c r="C32" s="205">
        <v>43524</v>
      </c>
      <c r="D32" s="177" t="s">
        <v>502</v>
      </c>
      <c r="E32" s="194" t="s">
        <v>663</v>
      </c>
      <c r="F32" s="194" t="s">
        <v>510</v>
      </c>
      <c r="G32" s="193"/>
      <c r="H32" s="74"/>
      <c r="I32" s="74"/>
      <c r="J32" s="74"/>
      <c r="K32" s="74"/>
      <c r="L32" s="74"/>
      <c r="M32" s="74"/>
    </row>
    <row r="33" spans="1:13" s="61" customFormat="1" ht="20.25">
      <c r="A33" s="194" t="s">
        <v>511</v>
      </c>
      <c r="B33" s="194" t="s">
        <v>664</v>
      </c>
      <c r="C33" s="205" t="s">
        <v>503</v>
      </c>
      <c r="D33" s="177" t="s">
        <v>502</v>
      </c>
      <c r="E33" s="194" t="s">
        <v>664</v>
      </c>
      <c r="F33" s="194" t="s">
        <v>511</v>
      </c>
      <c r="G33" s="193"/>
      <c r="H33" s="74"/>
      <c r="I33" s="74"/>
      <c r="J33" s="74"/>
      <c r="K33" s="74"/>
      <c r="L33" s="74"/>
      <c r="M33" s="74"/>
    </row>
    <row r="34" spans="1:13" s="61" customFormat="1" ht="30">
      <c r="A34" s="194" t="s">
        <v>506</v>
      </c>
      <c r="B34" s="194" t="s">
        <v>665</v>
      </c>
      <c r="C34" s="205">
        <v>43465</v>
      </c>
      <c r="D34" s="177" t="s">
        <v>502</v>
      </c>
      <c r="E34" s="194" t="s">
        <v>665</v>
      </c>
      <c r="F34" s="194" t="s">
        <v>506</v>
      </c>
      <c r="G34" s="193"/>
      <c r="H34" s="74"/>
      <c r="I34" s="74"/>
      <c r="J34" s="74"/>
      <c r="K34" s="74"/>
      <c r="L34" s="74"/>
      <c r="M34" s="74"/>
    </row>
    <row r="35" spans="1:13" s="61" customFormat="1" ht="20.25">
      <c r="A35" s="194" t="s">
        <v>512</v>
      </c>
      <c r="B35" s="194" t="s">
        <v>666</v>
      </c>
      <c r="C35" s="205" t="s">
        <v>503</v>
      </c>
      <c r="D35" s="177" t="s">
        <v>502</v>
      </c>
      <c r="E35" s="194" t="s">
        <v>666</v>
      </c>
      <c r="F35" s="194" t="s">
        <v>512</v>
      </c>
      <c r="G35" s="193"/>
      <c r="H35" s="74"/>
      <c r="I35" s="74"/>
      <c r="J35" s="74"/>
      <c r="K35" s="74"/>
      <c r="L35" s="74"/>
      <c r="M35" s="74"/>
    </row>
    <row r="36" s="61" customFormat="1" ht="12.75"/>
    <row r="37" s="61" customFormat="1" ht="12.75"/>
    <row r="38" s="61" customFormat="1" ht="12.75"/>
    <row r="39" s="61" customFormat="1" ht="12.75"/>
    <row r="40" s="61" customFormat="1" ht="12.75"/>
    <row r="41" s="61" customFormat="1" ht="12.75"/>
    <row r="42" s="61" customFormat="1" ht="12.75"/>
    <row r="43" s="61" customFormat="1" ht="12.75"/>
    <row r="44" s="61" customFormat="1" ht="12.75"/>
    <row r="45" s="61" customFormat="1" ht="12.75"/>
    <row r="46" s="61" customFormat="1" ht="12.75"/>
    <row r="47" s="61" customFormat="1" ht="12.75"/>
    <row r="48" s="61" customFormat="1" ht="12.75"/>
    <row r="49" s="61" customFormat="1" ht="12.75"/>
    <row r="50" s="61" customFormat="1" ht="12.75"/>
    <row r="51" s="61" customFormat="1" ht="12.75"/>
    <row r="52" s="61" customFormat="1" ht="12.75"/>
    <row r="53" s="61" customFormat="1" ht="12.75"/>
    <row r="54" s="61" customFormat="1" ht="12.75"/>
    <row r="55" s="61" customFormat="1" ht="12.75"/>
    <row r="56" s="61" customFormat="1" ht="12.75"/>
    <row r="57" s="61" customFormat="1" ht="12.75"/>
    <row r="58" s="61" customFormat="1" ht="12.75"/>
    <row r="59" s="61" customFormat="1" ht="12.75"/>
    <row r="60" s="61" customFormat="1" ht="12.75"/>
    <row r="61" s="61" customFormat="1" ht="12.75"/>
    <row r="62" s="61" customFormat="1" ht="12.75"/>
    <row r="63" s="61" customFormat="1" ht="12.75"/>
    <row r="64" s="61" customFormat="1" ht="12.75"/>
    <row r="65" s="61" customFormat="1" ht="12.75"/>
    <row r="66" s="61" customFormat="1" ht="12.75"/>
    <row r="67" s="61" customFormat="1" ht="12.75"/>
    <row r="68" s="61" customFormat="1" ht="12.75"/>
    <row r="69" s="61" customFormat="1" ht="12.75"/>
    <row r="70" s="61" customFormat="1" ht="12.75"/>
    <row r="71" s="61" customFormat="1" ht="12.75"/>
    <row r="72" s="61" customFormat="1" ht="12.75"/>
    <row r="73" s="61" customFormat="1" ht="12.75"/>
    <row r="74" s="61" customFormat="1" ht="12.75"/>
    <row r="75" s="61" customFormat="1" ht="12.75"/>
    <row r="76" s="61" customFormat="1" ht="12.75"/>
    <row r="77" s="61" customFormat="1" ht="12.75"/>
    <row r="78" s="61" customFormat="1" ht="12.75"/>
    <row r="79" s="61" customFormat="1" ht="12.75"/>
    <row r="80" s="61" customFormat="1" ht="12.75"/>
    <row r="81" s="61" customFormat="1" ht="12.75"/>
    <row r="82" s="61" customFormat="1" ht="12.75"/>
    <row r="83" s="61" customFormat="1" ht="12.75"/>
    <row r="84" s="61" customFormat="1" ht="12.75"/>
    <row r="85" s="61" customFormat="1" ht="12.75"/>
    <row r="86" s="61" customFormat="1" ht="12.75"/>
    <row r="87" s="61" customFormat="1" ht="12.75"/>
    <row r="88" s="61" customFormat="1" ht="12.75"/>
    <row r="89" s="61" customFormat="1" ht="12.75"/>
    <row r="90" s="61" customFormat="1" ht="12.75"/>
    <row r="91" s="61" customFormat="1" ht="12.75"/>
    <row r="92" s="61" customFormat="1" ht="12.75"/>
    <row r="93" s="61" customFormat="1" ht="12.75"/>
    <row r="94" s="61" customFormat="1" ht="12.75"/>
    <row r="95" s="61" customFormat="1" ht="12.75"/>
    <row r="96" s="61" customFormat="1" ht="12.75"/>
    <row r="97" s="61" customFormat="1" ht="12.75"/>
    <row r="98" s="61" customFormat="1" ht="12.75"/>
    <row r="99" s="61" customFormat="1" ht="12.75"/>
    <row r="100" s="61" customFormat="1" ht="12.75"/>
    <row r="101" s="61" customFormat="1" ht="12.75"/>
    <row r="102" s="61" customFormat="1" ht="12.75"/>
    <row r="103" s="61" customFormat="1" ht="12.75"/>
    <row r="104" s="61" customFormat="1" ht="12.75"/>
    <row r="105" s="61" customFormat="1" ht="12.75"/>
    <row r="106" s="61" customFormat="1" ht="12.75"/>
    <row r="107" s="61" customFormat="1" ht="12.75"/>
    <row r="108" s="61" customFormat="1" ht="12.75"/>
    <row r="109" s="61" customFormat="1" ht="12.75"/>
    <row r="110" s="61" customFormat="1" ht="12.75"/>
    <row r="111" s="61" customFormat="1" ht="12.75"/>
    <row r="112" s="61" customFormat="1" ht="12.75"/>
    <row r="113" s="61" customFormat="1" ht="12.75"/>
    <row r="114" s="61" customFormat="1" ht="12.75"/>
    <row r="115" s="61" customFormat="1" ht="12.75"/>
    <row r="116" s="61" customFormat="1" ht="12.75"/>
    <row r="117" s="61" customFormat="1" ht="12.75"/>
    <row r="118" s="61" customFormat="1" ht="12.75"/>
    <row r="119" s="61" customFormat="1" ht="12.75"/>
    <row r="120" s="61" customFormat="1" ht="12.75"/>
    <row r="121" s="61" customFormat="1" ht="12.75"/>
    <row r="122" s="61" customFormat="1" ht="12.75"/>
    <row r="123" s="61" customFormat="1" ht="12.75"/>
    <row r="124" s="61" customFormat="1" ht="12.75"/>
    <row r="125" s="61" customFormat="1" ht="12.75"/>
    <row r="126" s="61" customFormat="1" ht="12.75"/>
    <row r="127" s="61" customFormat="1" ht="12.75"/>
    <row r="128" s="61" customFormat="1" ht="12.75"/>
    <row r="129" s="61" customFormat="1" ht="12.75"/>
    <row r="130" spans="1:6" ht="9.75">
      <c r="A130" s="1"/>
      <c r="B130" s="1"/>
      <c r="C130" s="1"/>
      <c r="E130" s="1"/>
      <c r="F130" s="1"/>
    </row>
    <row r="131" spans="1:6" ht="9.75">
      <c r="A131" s="1"/>
      <c r="B131" s="1"/>
      <c r="C131" s="1"/>
      <c r="E131" s="1"/>
      <c r="F131" s="1"/>
    </row>
    <row r="132" spans="1:6" ht="9.75">
      <c r="A132" s="1"/>
      <c r="B132" s="1"/>
      <c r="C132" s="1"/>
      <c r="E132" s="1"/>
      <c r="F132" s="1"/>
    </row>
    <row r="133" spans="1:6" ht="9.75">
      <c r="A133" s="1"/>
      <c r="B133" s="1"/>
      <c r="C133" s="1"/>
      <c r="E133" s="1"/>
      <c r="F133" s="1"/>
    </row>
    <row r="134" spans="1:6" ht="9.75">
      <c r="A134" s="1"/>
      <c r="B134" s="1"/>
      <c r="C134" s="1"/>
      <c r="E134" s="1"/>
      <c r="F134" s="1"/>
    </row>
    <row r="135" spans="1:6" ht="9.75">
      <c r="A135" s="1"/>
      <c r="B135" s="1"/>
      <c r="C135" s="1"/>
      <c r="E135" s="1"/>
      <c r="F135" s="1"/>
    </row>
    <row r="136" spans="1:6" ht="9.75">
      <c r="A136" s="1"/>
      <c r="B136" s="1"/>
      <c r="C136" s="1"/>
      <c r="E136" s="1"/>
      <c r="F136" s="1"/>
    </row>
    <row r="137" spans="1:6" ht="9.75">
      <c r="A137" s="1"/>
      <c r="B137" s="1"/>
      <c r="C137" s="1"/>
      <c r="E137" s="1"/>
      <c r="F137" s="1"/>
    </row>
    <row r="138" spans="1:6" ht="9.75">
      <c r="A138" s="1"/>
      <c r="B138" s="1"/>
      <c r="C138" s="1"/>
      <c r="E138" s="1"/>
      <c r="F138" s="1"/>
    </row>
    <row r="139" spans="1:6" ht="9.75">
      <c r="A139" s="1"/>
      <c r="B139" s="1"/>
      <c r="C139" s="1"/>
      <c r="E139" s="1"/>
      <c r="F139" s="1"/>
    </row>
    <row r="140" spans="1:6" ht="9.75">
      <c r="A140" s="1"/>
      <c r="B140" s="1"/>
      <c r="C140" s="1"/>
      <c r="E140" s="1"/>
      <c r="F140" s="1"/>
    </row>
    <row r="141" spans="1:6" ht="9.75">
      <c r="A141" s="1"/>
      <c r="B141" s="1"/>
      <c r="C141" s="1"/>
      <c r="E141" s="1"/>
      <c r="F141" s="1"/>
    </row>
    <row r="142" spans="1:6" ht="9.75">
      <c r="A142" s="1"/>
      <c r="B142" s="1"/>
      <c r="C142" s="1"/>
      <c r="E142" s="1"/>
      <c r="F142" s="1"/>
    </row>
    <row r="143" spans="1:6" ht="9.75">
      <c r="A143" s="1"/>
      <c r="B143" s="1"/>
      <c r="C143" s="1"/>
      <c r="E143" s="1"/>
      <c r="F143" s="1"/>
    </row>
    <row r="144" spans="1:6" ht="9.75">
      <c r="A144" s="1"/>
      <c r="B144" s="1"/>
      <c r="C144" s="1"/>
      <c r="E144" s="1"/>
      <c r="F144" s="1"/>
    </row>
    <row r="145" spans="1:6" ht="9.75">
      <c r="A145" s="1"/>
      <c r="B145" s="1"/>
      <c r="C145" s="1"/>
      <c r="E145" s="1"/>
      <c r="F145" s="1"/>
    </row>
    <row r="146" spans="1:6" ht="9.75">
      <c r="A146" s="1"/>
      <c r="B146" s="1"/>
      <c r="C146" s="1"/>
      <c r="E146" s="1"/>
      <c r="F146" s="1"/>
    </row>
    <row r="147" spans="1:6" ht="9.75">
      <c r="A147" s="1"/>
      <c r="B147" s="1"/>
      <c r="C147" s="1"/>
      <c r="E147" s="1"/>
      <c r="F147" s="1"/>
    </row>
    <row r="148" spans="1:6" ht="9.75">
      <c r="A148" s="1"/>
      <c r="B148" s="1"/>
      <c r="C148" s="1"/>
      <c r="E148" s="1"/>
      <c r="F148" s="1"/>
    </row>
    <row r="149" spans="1:6" ht="9.75">
      <c r="A149" s="1"/>
      <c r="B149" s="1"/>
      <c r="C149" s="1"/>
      <c r="E149" s="1"/>
      <c r="F149" s="1"/>
    </row>
    <row r="150" spans="1:6" ht="9.75">
      <c r="A150" s="1"/>
      <c r="B150" s="1"/>
      <c r="C150" s="1"/>
      <c r="E150" s="1"/>
      <c r="F150" s="1"/>
    </row>
    <row r="151" spans="1:6" ht="9.75">
      <c r="A151" s="1"/>
      <c r="B151" s="1"/>
      <c r="C151" s="1"/>
      <c r="E151" s="1"/>
      <c r="F151" s="1"/>
    </row>
    <row r="152" spans="1:6" ht="9.75">
      <c r="A152" s="1"/>
      <c r="B152" s="1"/>
      <c r="C152" s="1"/>
      <c r="E152" s="1"/>
      <c r="F152" s="1"/>
    </row>
    <row r="153" spans="1:6" ht="9.75">
      <c r="A153" s="1"/>
      <c r="B153" s="1"/>
      <c r="C153" s="1"/>
      <c r="E153" s="1"/>
      <c r="F153" s="1"/>
    </row>
    <row r="154" spans="1:6" ht="9.75">
      <c r="A154" s="1"/>
      <c r="B154" s="1"/>
      <c r="C154" s="1"/>
      <c r="E154" s="1"/>
      <c r="F154" s="1"/>
    </row>
    <row r="155" spans="1:6" ht="9.75">
      <c r="A155" s="1"/>
      <c r="B155" s="1"/>
      <c r="C155" s="1"/>
      <c r="E155" s="1"/>
      <c r="F155" s="1"/>
    </row>
    <row r="156" spans="1:6" ht="9.75">
      <c r="A156" s="1"/>
      <c r="B156" s="1"/>
      <c r="C156" s="1"/>
      <c r="E156" s="1"/>
      <c r="F156" s="1"/>
    </row>
    <row r="157" spans="1:6" ht="9.75">
      <c r="A157" s="1"/>
      <c r="B157" s="1"/>
      <c r="C157" s="1"/>
      <c r="E157" s="1"/>
      <c r="F157" s="1"/>
    </row>
    <row r="158" spans="1:6" ht="9.75">
      <c r="A158" s="1"/>
      <c r="B158" s="1"/>
      <c r="C158" s="1"/>
      <c r="E158" s="1"/>
      <c r="F158" s="1"/>
    </row>
    <row r="159" spans="1:6" ht="9.75">
      <c r="A159" s="1"/>
      <c r="B159" s="1"/>
      <c r="C159" s="1"/>
      <c r="E159" s="1"/>
      <c r="F159" s="1"/>
    </row>
    <row r="160" spans="1:6" ht="9.75">
      <c r="A160" s="1"/>
      <c r="B160" s="1"/>
      <c r="C160" s="1"/>
      <c r="E160" s="1"/>
      <c r="F160" s="1"/>
    </row>
    <row r="161" spans="1:6" ht="9.75">
      <c r="A161" s="1"/>
      <c r="B161" s="1"/>
      <c r="C161" s="1"/>
      <c r="E161" s="1"/>
      <c r="F161" s="1"/>
    </row>
    <row r="162" spans="1:6" ht="9.75">
      <c r="A162" s="1"/>
      <c r="B162" s="1"/>
      <c r="C162" s="1"/>
      <c r="E162" s="1"/>
      <c r="F162" s="1"/>
    </row>
    <row r="163" spans="1:6" ht="9.75">
      <c r="A163" s="1"/>
      <c r="B163" s="1"/>
      <c r="C163" s="1"/>
      <c r="E163" s="1"/>
      <c r="F163" s="1"/>
    </row>
    <row r="164" spans="1:6" ht="9.75">
      <c r="A164" s="1"/>
      <c r="B164" s="1"/>
      <c r="C164" s="1"/>
      <c r="E164" s="1"/>
      <c r="F164" s="1"/>
    </row>
    <row r="165" spans="1:6" ht="9.75">
      <c r="A165" s="1"/>
      <c r="B165" s="1"/>
      <c r="C165" s="1"/>
      <c r="E165" s="1"/>
      <c r="F165" s="1"/>
    </row>
    <row r="166" spans="1:6" ht="9.75">
      <c r="A166" s="1"/>
      <c r="B166" s="1"/>
      <c r="C166" s="1"/>
      <c r="E166" s="1"/>
      <c r="F166" s="1"/>
    </row>
    <row r="167" spans="1:6" ht="9.75">
      <c r="A167" s="1"/>
      <c r="B167" s="1"/>
      <c r="C167" s="1"/>
      <c r="E167" s="1"/>
      <c r="F167" s="1"/>
    </row>
    <row r="168" spans="1:6" ht="9.75">
      <c r="A168" s="1"/>
      <c r="B168" s="1"/>
      <c r="C168" s="1"/>
      <c r="E168" s="1"/>
      <c r="F168" s="1"/>
    </row>
    <row r="169" spans="1:6" ht="9.75">
      <c r="A169" s="1"/>
      <c r="B169" s="1"/>
      <c r="C169" s="1"/>
      <c r="E169" s="1"/>
      <c r="F169" s="1"/>
    </row>
    <row r="170" spans="1:6" ht="9.75">
      <c r="A170" s="1"/>
      <c r="B170" s="1"/>
      <c r="C170" s="1"/>
      <c r="E170" s="1"/>
      <c r="F170" s="1"/>
    </row>
    <row r="171" spans="1:6" ht="9.75">
      <c r="A171" s="1"/>
      <c r="B171" s="1"/>
      <c r="C171" s="1"/>
      <c r="E171" s="1"/>
      <c r="F171" s="1"/>
    </row>
    <row r="172" spans="1:6" ht="9.75">
      <c r="A172" s="1"/>
      <c r="B172" s="1"/>
      <c r="C172" s="1"/>
      <c r="E172" s="1"/>
      <c r="F172" s="1"/>
    </row>
    <row r="173" spans="1:6" ht="9.75">
      <c r="A173" s="1"/>
      <c r="B173" s="1"/>
      <c r="C173" s="1"/>
      <c r="E173" s="1"/>
      <c r="F173" s="1"/>
    </row>
    <row r="174" spans="1:6" ht="9.75">
      <c r="A174" s="1"/>
      <c r="B174" s="1"/>
      <c r="C174" s="1"/>
      <c r="E174" s="1"/>
      <c r="F174" s="1"/>
    </row>
    <row r="175" spans="1:6" ht="9.75">
      <c r="A175" s="1"/>
      <c r="B175" s="1"/>
      <c r="C175" s="1"/>
      <c r="E175" s="1"/>
      <c r="F175" s="1"/>
    </row>
    <row r="176" spans="1:6" ht="9.75">
      <c r="A176" s="1"/>
      <c r="B176" s="1"/>
      <c r="C176" s="1"/>
      <c r="E176" s="1"/>
      <c r="F176" s="1"/>
    </row>
    <row r="177" spans="1:6" ht="9.75">
      <c r="A177" s="1"/>
      <c r="B177" s="1"/>
      <c r="C177" s="1"/>
      <c r="E177" s="1"/>
      <c r="F177" s="1"/>
    </row>
    <row r="178" spans="1:6" ht="9.75">
      <c r="A178" s="1"/>
      <c r="B178" s="1"/>
      <c r="C178" s="1"/>
      <c r="E178" s="1"/>
      <c r="F178" s="1"/>
    </row>
    <row r="179" spans="1:6" ht="9.75">
      <c r="A179" s="1"/>
      <c r="B179" s="1"/>
      <c r="C179" s="1"/>
      <c r="E179" s="1"/>
      <c r="F179" s="1"/>
    </row>
    <row r="180" spans="1:6" ht="9.75">
      <c r="A180" s="1"/>
      <c r="B180" s="1"/>
      <c r="C180" s="1"/>
      <c r="E180" s="1"/>
      <c r="F180" s="1"/>
    </row>
    <row r="181" spans="1:6" ht="9.75">
      <c r="A181" s="1"/>
      <c r="B181" s="1"/>
      <c r="C181" s="1"/>
      <c r="E181" s="1"/>
      <c r="F181" s="1"/>
    </row>
    <row r="182" spans="1:6" ht="9.75">
      <c r="A182" s="1"/>
      <c r="B182" s="1"/>
      <c r="C182" s="1"/>
      <c r="E182" s="1"/>
      <c r="F182" s="1"/>
    </row>
    <row r="183" spans="1:6" ht="9.75">
      <c r="A183" s="1"/>
      <c r="B183" s="1"/>
      <c r="C183" s="1"/>
      <c r="E183" s="1"/>
      <c r="F183" s="1"/>
    </row>
    <row r="184" spans="1:6" ht="9.75">
      <c r="A184" s="1"/>
      <c r="B184" s="1"/>
      <c r="C184" s="1"/>
      <c r="E184" s="1"/>
      <c r="F184" s="1"/>
    </row>
    <row r="185" spans="1:6" ht="9.75">
      <c r="A185" s="1"/>
      <c r="B185" s="1"/>
      <c r="C185" s="1"/>
      <c r="E185" s="1"/>
      <c r="F185" s="1"/>
    </row>
    <row r="186" spans="1:6" ht="9.75">
      <c r="A186" s="1"/>
      <c r="B186" s="1"/>
      <c r="C186" s="1"/>
      <c r="E186" s="1"/>
      <c r="F186" s="1"/>
    </row>
    <row r="187" spans="1:6" ht="9.75">
      <c r="A187" s="1"/>
      <c r="B187" s="1"/>
      <c r="C187" s="1"/>
      <c r="E187" s="1"/>
      <c r="F187" s="1"/>
    </row>
    <row r="188" spans="1:6" ht="9.75">
      <c r="A188" s="1"/>
      <c r="B188" s="1"/>
      <c r="C188" s="1"/>
      <c r="E188" s="1"/>
      <c r="F188" s="1"/>
    </row>
    <row r="189" spans="1:6" ht="9.75">
      <c r="A189" s="1"/>
      <c r="B189" s="1"/>
      <c r="C189" s="1"/>
      <c r="E189" s="1"/>
      <c r="F189" s="1"/>
    </row>
    <row r="190" spans="1:6" ht="9.75">
      <c r="A190" s="1"/>
      <c r="B190" s="1"/>
      <c r="C190" s="1"/>
      <c r="E190" s="1"/>
      <c r="F190" s="1"/>
    </row>
    <row r="191" spans="1:6" ht="9.75">
      <c r="A191" s="1"/>
      <c r="B191" s="1"/>
      <c r="C191" s="1"/>
      <c r="E191" s="1"/>
      <c r="F191" s="1"/>
    </row>
    <row r="192" spans="1:6" ht="9.75">
      <c r="A192" s="1"/>
      <c r="B192" s="1"/>
      <c r="C192" s="1"/>
      <c r="E192" s="1"/>
      <c r="F192" s="1"/>
    </row>
    <row r="193" spans="1:6" ht="9.75">
      <c r="A193" s="1"/>
      <c r="B193" s="1"/>
      <c r="C193" s="1"/>
      <c r="E193" s="1"/>
      <c r="F193" s="1"/>
    </row>
    <row r="194" spans="1:6" ht="9.75">
      <c r="A194" s="1"/>
      <c r="B194" s="1"/>
      <c r="C194" s="1"/>
      <c r="E194" s="1"/>
      <c r="F194" s="1"/>
    </row>
    <row r="195" spans="1:6" ht="9.75">
      <c r="A195" s="1"/>
      <c r="B195" s="1"/>
      <c r="C195" s="1"/>
      <c r="E195" s="1"/>
      <c r="F195" s="1"/>
    </row>
    <row r="196" spans="1:6" ht="9.75">
      <c r="A196" s="1"/>
      <c r="B196" s="1"/>
      <c r="C196" s="1"/>
      <c r="E196" s="1"/>
      <c r="F196" s="1"/>
    </row>
    <row r="197" spans="1:6" ht="9.75">
      <c r="A197" s="1"/>
      <c r="B197" s="1"/>
      <c r="C197" s="1"/>
      <c r="E197" s="1"/>
      <c r="F197" s="1"/>
    </row>
    <row r="198" spans="1:6" ht="9.75">
      <c r="A198" s="1"/>
      <c r="B198" s="1"/>
      <c r="C198" s="1"/>
      <c r="E198" s="1"/>
      <c r="F198" s="1"/>
    </row>
    <row r="199" spans="1:6" ht="9.75">
      <c r="A199" s="1"/>
      <c r="B199" s="1"/>
      <c r="C199" s="1"/>
      <c r="E199" s="1"/>
      <c r="F199" s="1"/>
    </row>
    <row r="200" spans="1:6" ht="9.75">
      <c r="A200" s="1"/>
      <c r="B200" s="1"/>
      <c r="C200" s="1"/>
      <c r="E200" s="1"/>
      <c r="F200" s="1"/>
    </row>
    <row r="201" spans="1:6" ht="9.75">
      <c r="A201" s="1"/>
      <c r="B201" s="1"/>
      <c r="C201" s="1"/>
      <c r="E201" s="1"/>
      <c r="F201" s="1"/>
    </row>
    <row r="202" spans="1:6" ht="9.75">
      <c r="A202" s="1"/>
      <c r="B202" s="1"/>
      <c r="C202" s="1"/>
      <c r="E202" s="1"/>
      <c r="F202" s="1"/>
    </row>
    <row r="203" spans="1:6" ht="9.75">
      <c r="A203" s="1"/>
      <c r="B203" s="1"/>
      <c r="C203" s="1"/>
      <c r="E203" s="1"/>
      <c r="F203" s="1"/>
    </row>
    <row r="204" spans="1:6" ht="9.75">
      <c r="A204" s="1"/>
      <c r="B204" s="1"/>
      <c r="C204" s="1"/>
      <c r="E204" s="1"/>
      <c r="F204" s="1"/>
    </row>
    <row r="205" spans="1:6" ht="9.75">
      <c r="A205" s="1"/>
      <c r="B205" s="1"/>
      <c r="C205" s="1"/>
      <c r="E205" s="1"/>
      <c r="F205" s="1"/>
    </row>
    <row r="206" spans="1:6" ht="9.75">
      <c r="A206" s="1"/>
      <c r="B206" s="1"/>
      <c r="C206" s="1"/>
      <c r="E206" s="1"/>
      <c r="F206" s="1"/>
    </row>
    <row r="207" spans="1:6" ht="9.75">
      <c r="A207" s="1"/>
      <c r="B207" s="1"/>
      <c r="C207" s="1"/>
      <c r="E207" s="1"/>
      <c r="F207" s="1"/>
    </row>
    <row r="208" spans="1:6" ht="9.75">
      <c r="A208" s="1"/>
      <c r="B208" s="1"/>
      <c r="C208" s="1"/>
      <c r="E208" s="1"/>
      <c r="F208" s="1"/>
    </row>
    <row r="209" spans="1:6" ht="9.75">
      <c r="A209" s="1"/>
      <c r="B209" s="1"/>
      <c r="C209" s="1"/>
      <c r="E209" s="1"/>
      <c r="F209" s="1"/>
    </row>
    <row r="210" spans="1:6" ht="9.75">
      <c r="A210" s="1"/>
      <c r="B210" s="1"/>
      <c r="C210" s="1"/>
      <c r="E210" s="1"/>
      <c r="F210" s="1"/>
    </row>
    <row r="211" spans="1:6" ht="9.75">
      <c r="A211" s="1"/>
      <c r="B211" s="1"/>
      <c r="C211" s="1"/>
      <c r="E211" s="1"/>
      <c r="F211" s="1"/>
    </row>
    <row r="212" spans="1:6" ht="9.75">
      <c r="A212" s="1"/>
      <c r="B212" s="1"/>
      <c r="C212" s="1"/>
      <c r="E212" s="1"/>
      <c r="F212" s="1"/>
    </row>
    <row r="213" spans="1:6" ht="9.75">
      <c r="A213" s="1"/>
      <c r="B213" s="1"/>
      <c r="C213" s="1"/>
      <c r="E213" s="1"/>
      <c r="F213" s="1"/>
    </row>
    <row r="214" spans="1:6" ht="9.75">
      <c r="A214" s="1"/>
      <c r="B214" s="1"/>
      <c r="C214" s="1"/>
      <c r="E214" s="1"/>
      <c r="F214" s="1"/>
    </row>
    <row r="215" spans="1:6" ht="9.75">
      <c r="A215" s="1"/>
      <c r="B215" s="1"/>
      <c r="C215" s="1"/>
      <c r="E215" s="1"/>
      <c r="F215" s="1"/>
    </row>
    <row r="216" spans="1:6" ht="9.75">
      <c r="A216" s="1"/>
      <c r="B216" s="1"/>
      <c r="C216" s="1"/>
      <c r="E216" s="1"/>
      <c r="F216" s="1"/>
    </row>
    <row r="217" spans="1:6" ht="9.75">
      <c r="A217" s="1"/>
      <c r="B217" s="1"/>
      <c r="C217" s="1"/>
      <c r="E217" s="1"/>
      <c r="F217" s="1"/>
    </row>
    <row r="218" spans="1:6" ht="9.75">
      <c r="A218" s="1"/>
      <c r="B218" s="1"/>
      <c r="C218" s="1"/>
      <c r="E218" s="1"/>
      <c r="F218" s="1"/>
    </row>
    <row r="219" spans="1:6" ht="9.75">
      <c r="A219" s="1"/>
      <c r="B219" s="1"/>
      <c r="C219" s="1"/>
      <c r="E219" s="1"/>
      <c r="F219" s="1"/>
    </row>
    <row r="220" spans="1:6" ht="9.75">
      <c r="A220" s="1"/>
      <c r="B220" s="1"/>
      <c r="C220" s="1"/>
      <c r="E220" s="1"/>
      <c r="F220" s="1"/>
    </row>
    <row r="221" spans="1:6" ht="9.75">
      <c r="A221" s="1"/>
      <c r="B221" s="1"/>
      <c r="C221" s="1"/>
      <c r="E221" s="1"/>
      <c r="F221" s="1"/>
    </row>
    <row r="222" spans="1:6" ht="9.75">
      <c r="A222" s="1"/>
      <c r="B222" s="1"/>
      <c r="C222" s="1"/>
      <c r="E222" s="1"/>
      <c r="F222" s="1"/>
    </row>
    <row r="223" spans="1:6" ht="9.75">
      <c r="A223" s="1"/>
      <c r="B223" s="1"/>
      <c r="C223" s="1"/>
      <c r="E223" s="1"/>
      <c r="F223" s="1"/>
    </row>
    <row r="224" spans="1:6" ht="9.75">
      <c r="A224" s="1"/>
      <c r="B224" s="1"/>
      <c r="C224" s="1"/>
      <c r="E224" s="1"/>
      <c r="F224" s="1"/>
    </row>
    <row r="225" spans="1:6" ht="9.75">
      <c r="A225" s="1"/>
      <c r="B225" s="1"/>
      <c r="C225" s="1"/>
      <c r="E225" s="1"/>
      <c r="F225" s="1"/>
    </row>
    <row r="226" spans="1:6" ht="9.75">
      <c r="A226" s="1"/>
      <c r="B226" s="1"/>
      <c r="C226" s="1"/>
      <c r="E226" s="1"/>
      <c r="F226" s="1"/>
    </row>
    <row r="227" spans="1:6" ht="9.75">
      <c r="A227" s="1"/>
      <c r="B227" s="1"/>
      <c r="C227" s="1"/>
      <c r="E227" s="1"/>
      <c r="F227" s="1"/>
    </row>
    <row r="228" spans="1:6" ht="9.75">
      <c r="A228" s="1"/>
      <c r="B228" s="1"/>
      <c r="C228" s="1"/>
      <c r="E228" s="1"/>
      <c r="F228" s="1"/>
    </row>
    <row r="229" spans="1:6" ht="9.75">
      <c r="A229" s="1"/>
      <c r="B229" s="1"/>
      <c r="C229" s="1"/>
      <c r="E229" s="1"/>
      <c r="F229" s="1"/>
    </row>
    <row r="230" spans="1:6" ht="9.75">
      <c r="A230" s="1"/>
      <c r="B230" s="1"/>
      <c r="C230" s="1"/>
      <c r="E230" s="1"/>
      <c r="F230" s="1"/>
    </row>
    <row r="231" spans="1:6" ht="9.75">
      <c r="A231" s="1"/>
      <c r="B231" s="1"/>
      <c r="C231" s="1"/>
      <c r="E231" s="1"/>
      <c r="F231" s="1"/>
    </row>
    <row r="232" spans="1:6" ht="9.75">
      <c r="A232" s="1"/>
      <c r="B232" s="1"/>
      <c r="C232" s="1"/>
      <c r="E232" s="1"/>
      <c r="F232" s="1"/>
    </row>
    <row r="233" spans="1:6" ht="9.75">
      <c r="A233" s="1"/>
      <c r="B233" s="1"/>
      <c r="C233" s="1"/>
      <c r="E233" s="1"/>
      <c r="F233" s="1"/>
    </row>
    <row r="234" spans="1:6" ht="9.75">
      <c r="A234" s="1"/>
      <c r="B234" s="1"/>
      <c r="C234" s="1"/>
      <c r="E234" s="1"/>
      <c r="F234" s="1"/>
    </row>
    <row r="235" spans="1:6" ht="9.75">
      <c r="A235" s="1"/>
      <c r="B235" s="1"/>
      <c r="C235" s="1"/>
      <c r="E235" s="1"/>
      <c r="F235" s="1"/>
    </row>
    <row r="236" spans="1:6" ht="9.75">
      <c r="A236" s="1"/>
      <c r="B236" s="1"/>
      <c r="C236" s="1"/>
      <c r="E236" s="1"/>
      <c r="F236" s="1"/>
    </row>
    <row r="237" spans="1:6" ht="9.75">
      <c r="A237" s="1"/>
      <c r="B237" s="1"/>
      <c r="C237" s="1"/>
      <c r="E237" s="1"/>
      <c r="F237" s="1"/>
    </row>
    <row r="238" spans="1:6" ht="9.75">
      <c r="A238" s="1"/>
      <c r="B238" s="1"/>
      <c r="C238" s="1"/>
      <c r="E238" s="1"/>
      <c r="F238" s="1"/>
    </row>
    <row r="239" spans="1:6" ht="9.75">
      <c r="A239" s="1"/>
      <c r="B239" s="1"/>
      <c r="C239" s="1"/>
      <c r="E239" s="1"/>
      <c r="F239" s="1"/>
    </row>
    <row r="240" spans="1:6" ht="9.75">
      <c r="A240" s="1"/>
      <c r="B240" s="1"/>
      <c r="C240" s="1"/>
      <c r="E240" s="1"/>
      <c r="F240" s="1"/>
    </row>
    <row r="241" spans="1:6" ht="9.75">
      <c r="A241" s="1"/>
      <c r="B241" s="1"/>
      <c r="C241" s="1"/>
      <c r="E241" s="1"/>
      <c r="F241" s="1"/>
    </row>
    <row r="242" spans="1:6" ht="9.75">
      <c r="A242" s="1"/>
      <c r="B242" s="1"/>
      <c r="C242" s="1"/>
      <c r="E242" s="1"/>
      <c r="F242" s="1"/>
    </row>
    <row r="243" spans="1:6" ht="9.75">
      <c r="A243" s="1"/>
      <c r="B243" s="1"/>
      <c r="C243" s="1"/>
      <c r="E243" s="1"/>
      <c r="F243" s="1"/>
    </row>
    <row r="244" spans="1:6" ht="9.75">
      <c r="A244" s="1"/>
      <c r="B244" s="1"/>
      <c r="C244" s="1"/>
      <c r="E244" s="1"/>
      <c r="F244" s="1"/>
    </row>
    <row r="245" spans="1:6" ht="9.75">
      <c r="A245" s="1"/>
      <c r="B245" s="1"/>
      <c r="C245" s="1"/>
      <c r="E245" s="1"/>
      <c r="F245" s="1"/>
    </row>
    <row r="246" spans="1:6" ht="9.75">
      <c r="A246" s="1"/>
      <c r="B246" s="1"/>
      <c r="C246" s="1"/>
      <c r="E246" s="1"/>
      <c r="F246" s="1"/>
    </row>
    <row r="247" spans="1:6" ht="9.75">
      <c r="A247" s="1"/>
      <c r="B247" s="1"/>
      <c r="C247" s="1"/>
      <c r="E247" s="1"/>
      <c r="F247" s="1"/>
    </row>
    <row r="248" spans="1:6" ht="9.75">
      <c r="A248" s="1"/>
      <c r="B248" s="1"/>
      <c r="C248" s="1"/>
      <c r="E248" s="1"/>
      <c r="F248" s="1"/>
    </row>
    <row r="249" spans="1:6" ht="9.75">
      <c r="A249" s="1"/>
      <c r="B249" s="1"/>
      <c r="C249" s="1"/>
      <c r="E249" s="1"/>
      <c r="F249" s="1"/>
    </row>
    <row r="250" spans="1:6" ht="9.75">
      <c r="A250" s="1"/>
      <c r="B250" s="1"/>
      <c r="C250" s="1"/>
      <c r="E250" s="1"/>
      <c r="F250" s="1"/>
    </row>
    <row r="251" spans="1:6" ht="9.75">
      <c r="A251" s="1"/>
      <c r="B251" s="1"/>
      <c r="C251" s="1"/>
      <c r="E251" s="1"/>
      <c r="F251" s="1"/>
    </row>
    <row r="252" spans="1:6" ht="9.75">
      <c r="A252" s="1"/>
      <c r="B252" s="1"/>
      <c r="C252" s="1"/>
      <c r="E252" s="1"/>
      <c r="F252" s="1"/>
    </row>
    <row r="253" spans="1:6" ht="9.75">
      <c r="A253" s="1"/>
      <c r="B253" s="1"/>
      <c r="C253" s="1"/>
      <c r="E253" s="1"/>
      <c r="F253" s="1"/>
    </row>
    <row r="254" spans="1:6" ht="9.75">
      <c r="A254" s="1"/>
      <c r="B254" s="1"/>
      <c r="C254" s="1"/>
      <c r="E254" s="1"/>
      <c r="F254" s="1"/>
    </row>
    <row r="255" spans="1:6" ht="9.75">
      <c r="A255" s="1"/>
      <c r="B255" s="1"/>
      <c r="C255" s="1"/>
      <c r="E255" s="1"/>
      <c r="F255" s="1"/>
    </row>
    <row r="256" spans="1:6" ht="9.75">
      <c r="A256" s="1"/>
      <c r="B256" s="1"/>
      <c r="C256" s="1"/>
      <c r="E256" s="1"/>
      <c r="F256" s="1"/>
    </row>
    <row r="257" spans="1:6" ht="9.75">
      <c r="A257" s="1"/>
      <c r="B257" s="1"/>
      <c r="C257" s="1"/>
      <c r="E257" s="1"/>
      <c r="F257" s="1"/>
    </row>
    <row r="258" spans="1:6" ht="9.75">
      <c r="A258" s="1"/>
      <c r="B258" s="1"/>
      <c r="C258" s="1"/>
      <c r="E258" s="1"/>
      <c r="F258" s="1"/>
    </row>
    <row r="259" spans="1:6" ht="9.75">
      <c r="A259" s="1"/>
      <c r="B259" s="1"/>
      <c r="C259" s="1"/>
      <c r="E259" s="1"/>
      <c r="F259" s="1"/>
    </row>
    <row r="260" spans="1:6" ht="9.75">
      <c r="A260" s="1"/>
      <c r="B260" s="1"/>
      <c r="C260" s="1"/>
      <c r="E260" s="1"/>
      <c r="F260" s="1"/>
    </row>
    <row r="261" spans="1:6" ht="9.75">
      <c r="A261" s="1"/>
      <c r="B261" s="1"/>
      <c r="C261" s="1"/>
      <c r="E261" s="1"/>
      <c r="F261" s="1"/>
    </row>
    <row r="262" spans="1:6" ht="9.75">
      <c r="A262" s="1"/>
      <c r="B262" s="1"/>
      <c r="C262" s="1"/>
      <c r="E262" s="1"/>
      <c r="F262" s="1"/>
    </row>
    <row r="263" spans="1:6" ht="9.75">
      <c r="A263" s="1"/>
      <c r="B263" s="1"/>
      <c r="C263" s="1"/>
      <c r="E263" s="1"/>
      <c r="F263" s="1"/>
    </row>
    <row r="264" spans="1:6" ht="9.75">
      <c r="A264" s="1"/>
      <c r="B264" s="1"/>
      <c r="C264" s="1"/>
      <c r="E264" s="1"/>
      <c r="F264" s="1"/>
    </row>
    <row r="265" spans="1:6" ht="9.75">
      <c r="A265" s="1"/>
      <c r="B265" s="1"/>
      <c r="C265" s="1"/>
      <c r="E265" s="1"/>
      <c r="F265" s="1"/>
    </row>
    <row r="266" spans="1:6" ht="9.75">
      <c r="A266" s="1"/>
      <c r="B266" s="1"/>
      <c r="C266" s="1"/>
      <c r="E266" s="1"/>
      <c r="F266" s="1"/>
    </row>
    <row r="267" spans="1:6" ht="9.75">
      <c r="A267" s="1"/>
      <c r="B267" s="1"/>
      <c r="C267" s="1"/>
      <c r="E267" s="1"/>
      <c r="F267" s="1"/>
    </row>
    <row r="268" spans="1:6" ht="9.75">
      <c r="A268" s="1"/>
      <c r="B268" s="1"/>
      <c r="C268" s="1"/>
      <c r="E268" s="1"/>
      <c r="F268" s="1"/>
    </row>
    <row r="269" spans="1:6" ht="9.75">
      <c r="A269" s="1"/>
      <c r="B269" s="1"/>
      <c r="C269" s="1"/>
      <c r="E269" s="1"/>
      <c r="F269" s="1"/>
    </row>
    <row r="270" spans="1:6" ht="9.75">
      <c r="A270" s="1"/>
      <c r="B270" s="1"/>
      <c r="C270" s="1"/>
      <c r="E270" s="1"/>
      <c r="F270" s="1"/>
    </row>
    <row r="271" spans="1:6" ht="9.75">
      <c r="A271" s="1"/>
      <c r="B271" s="1"/>
      <c r="C271" s="1"/>
      <c r="E271" s="1"/>
      <c r="F271" s="1"/>
    </row>
    <row r="272" spans="1:6" ht="9.75">
      <c r="A272" s="1"/>
      <c r="B272" s="1"/>
      <c r="C272" s="1"/>
      <c r="E272" s="1"/>
      <c r="F272" s="1"/>
    </row>
    <row r="273" spans="1:6" ht="9.75">
      <c r="A273" s="1"/>
      <c r="B273" s="1"/>
      <c r="C273" s="1"/>
      <c r="E273" s="1"/>
      <c r="F273" s="1"/>
    </row>
    <row r="274" spans="1:6" ht="9.75">
      <c r="A274" s="1"/>
      <c r="B274" s="1"/>
      <c r="C274" s="1"/>
      <c r="E274" s="1"/>
      <c r="F274" s="1"/>
    </row>
    <row r="275" spans="1:6" ht="9.75">
      <c r="A275" s="1"/>
      <c r="B275" s="1"/>
      <c r="C275" s="1"/>
      <c r="E275" s="1"/>
      <c r="F275" s="1"/>
    </row>
    <row r="276" spans="1:6" ht="9.75">
      <c r="A276" s="1"/>
      <c r="B276" s="1"/>
      <c r="C276" s="1"/>
      <c r="E276" s="1"/>
      <c r="F276" s="1"/>
    </row>
    <row r="277" spans="1:6" ht="9.75">
      <c r="A277" s="1"/>
      <c r="B277" s="1"/>
      <c r="C277" s="1"/>
      <c r="E277" s="1"/>
      <c r="F277" s="1"/>
    </row>
    <row r="278" spans="1:6" ht="9.75">
      <c r="A278" s="1"/>
      <c r="B278" s="1"/>
      <c r="C278" s="1"/>
      <c r="E278" s="1"/>
      <c r="F278" s="1"/>
    </row>
    <row r="279" spans="1:6" ht="9.75">
      <c r="A279" s="1"/>
      <c r="B279" s="1"/>
      <c r="C279" s="1"/>
      <c r="E279" s="1"/>
      <c r="F279" s="1"/>
    </row>
    <row r="280" spans="1:6" ht="9.75">
      <c r="A280" s="1"/>
      <c r="B280" s="1"/>
      <c r="C280" s="1"/>
      <c r="E280" s="1"/>
      <c r="F280" s="1"/>
    </row>
    <row r="281" spans="1:6" ht="9.75">
      <c r="A281" s="1"/>
      <c r="B281" s="1"/>
      <c r="C281" s="1"/>
      <c r="E281" s="1"/>
      <c r="F281" s="1"/>
    </row>
    <row r="282" spans="1:6" ht="9.75">
      <c r="A282" s="1"/>
      <c r="B282" s="1"/>
      <c r="C282" s="1"/>
      <c r="E282" s="1"/>
      <c r="F282" s="1"/>
    </row>
    <row r="283" spans="1:6" ht="9.75">
      <c r="A283" s="1"/>
      <c r="B283" s="1"/>
      <c r="C283" s="1"/>
      <c r="E283" s="1"/>
      <c r="F283" s="1"/>
    </row>
  </sheetData>
  <sheetProtection/>
  <mergeCells count="4">
    <mergeCell ref="A5:B5"/>
    <mergeCell ref="A6:G6"/>
    <mergeCell ref="A12:B12"/>
    <mergeCell ref="A13:G13"/>
  </mergeCells>
  <dataValidations count="2">
    <dataValidation type="list" allowBlank="1" showInputMessage="1" showErrorMessage="1" prompt="Zerrendatik aukeratu dagokizun departamentuaren izena" sqref="C1">
      <formula1>#REF!</formula1>
    </dataValidation>
    <dataValidation type="list" allowBlank="1" showInputMessage="1" showErrorMessage="1" prompt="Zerrendatik aukeratu dagokizun departamentuaren izena" sqref="B1">
      <formula1>'09-Ingurumena'!#REF!</formula1>
    </dataValidation>
  </dataValidations>
  <hyperlinks>
    <hyperlink ref="A10" r:id="rId1" tooltip="Ver el departamento de Promoción Económica, Medio Rural y Equilibrio Territorial " display="https://www.gipuzkoa.eus/es/diputacion/promocion-economica-medio-rural-y-equilibrio-territorial"/>
    <hyperlink ref="F10" r:id="rId2" tooltip="Ver el departamento de Promoción Económica, Medio Rural y Equilibrio Territorial " display="https://www.gipuzkoa.eus/es/diputacion/promocion-economica-medio-rural-y-equilibrio-territorial"/>
  </hyperlinks>
  <printOptions/>
  <pageMargins left="0.787401575" right="0.787401575" top="0.984251969" bottom="0.984251969" header="0.4921259845" footer="0.4921259845"/>
  <pageSetup horizontalDpi="600" verticalDpi="600" orientation="portrait" paperSize="9" r:id="rId4"/>
  <drawing r:id="rId3"/>
</worksheet>
</file>

<file path=xl/worksheets/sheet11.xml><?xml version="1.0" encoding="utf-8"?>
<worksheet xmlns="http://schemas.openxmlformats.org/spreadsheetml/2006/main" xmlns:r="http://schemas.openxmlformats.org/officeDocument/2006/relationships">
  <dimension ref="A1:A44"/>
  <sheetViews>
    <sheetView zoomScalePageLayoutView="0" workbookViewId="0" topLeftCell="A1">
      <selection activeCell="F39" sqref="F39"/>
    </sheetView>
  </sheetViews>
  <sheetFormatPr defaultColWidth="11.421875" defaultRowHeight="12.75"/>
  <cols>
    <col min="1" max="1" width="41.8515625" style="0" bestFit="1" customWidth="1"/>
  </cols>
  <sheetData>
    <row r="1" ht="13.5" thickBot="1">
      <c r="A1" s="21" t="s">
        <v>539</v>
      </c>
    </row>
    <row r="2" ht="12.75">
      <c r="A2" s="8" t="s">
        <v>421</v>
      </c>
    </row>
    <row r="3" ht="12.75">
      <c r="A3" s="10" t="s">
        <v>424</v>
      </c>
    </row>
    <row r="4" ht="12.75">
      <c r="A4" s="10" t="s">
        <v>427</v>
      </c>
    </row>
    <row r="5" ht="12.75">
      <c r="A5" s="10" t="s">
        <v>430</v>
      </c>
    </row>
    <row r="6" ht="12.75">
      <c r="A6" s="10" t="s">
        <v>433</v>
      </c>
    </row>
    <row r="7" ht="12.75">
      <c r="A7" s="10" t="s">
        <v>436</v>
      </c>
    </row>
    <row r="8" ht="12.75">
      <c r="A8" s="10" t="s">
        <v>440</v>
      </c>
    </row>
    <row r="9" ht="12.75">
      <c r="A9" s="10" t="s">
        <v>65</v>
      </c>
    </row>
    <row r="10" ht="12.75">
      <c r="A10" s="10" t="s">
        <v>443</v>
      </c>
    </row>
    <row r="11" ht="12.75">
      <c r="A11" s="10" t="s">
        <v>446</v>
      </c>
    </row>
    <row r="12" ht="12.75">
      <c r="A12" s="10" t="s">
        <v>449</v>
      </c>
    </row>
    <row r="13" ht="12.75">
      <c r="A13" s="10" t="s">
        <v>451</v>
      </c>
    </row>
    <row r="14" ht="12.75">
      <c r="A14" s="10" t="s">
        <v>453</v>
      </c>
    </row>
    <row r="15" ht="12.75">
      <c r="A15" s="10" t="s">
        <v>66</v>
      </c>
    </row>
    <row r="16" ht="12.75">
      <c r="A16" s="10" t="s">
        <v>455</v>
      </c>
    </row>
    <row r="17" ht="12.75">
      <c r="A17" s="10" t="s">
        <v>458</v>
      </c>
    </row>
    <row r="18" ht="12.75">
      <c r="A18" s="10" t="s">
        <v>460</v>
      </c>
    </row>
    <row r="19" ht="12.75">
      <c r="A19" s="10" t="s">
        <v>462</v>
      </c>
    </row>
    <row r="20" ht="12.75">
      <c r="A20" s="10" t="s">
        <v>465</v>
      </c>
    </row>
    <row r="21" ht="12.75">
      <c r="A21" s="10" t="s">
        <v>468</v>
      </c>
    </row>
    <row r="22" ht="12.75">
      <c r="A22" s="10" t="s">
        <v>470</v>
      </c>
    </row>
    <row r="23" ht="12.75">
      <c r="A23" s="10" t="s">
        <v>472</v>
      </c>
    </row>
    <row r="24" ht="12.75">
      <c r="A24" s="14" t="s">
        <v>67</v>
      </c>
    </row>
    <row r="25" ht="12.75">
      <c r="A25" s="10" t="s">
        <v>475</v>
      </c>
    </row>
    <row r="26" ht="12.75">
      <c r="A26" s="10" t="s">
        <v>478</v>
      </c>
    </row>
    <row r="27" ht="12.75">
      <c r="A27" s="10" t="s">
        <v>480</v>
      </c>
    </row>
    <row r="28" ht="12.75">
      <c r="A28" s="10" t="s">
        <v>482</v>
      </c>
    </row>
    <row r="29" ht="12.75">
      <c r="A29" s="10" t="s">
        <v>484</v>
      </c>
    </row>
    <row r="30" ht="12.75">
      <c r="A30" s="10" t="s">
        <v>486</v>
      </c>
    </row>
    <row r="31" ht="12.75">
      <c r="A31" s="10" t="s">
        <v>487</v>
      </c>
    </row>
    <row r="32" ht="12.75">
      <c r="A32" s="10" t="s">
        <v>490</v>
      </c>
    </row>
    <row r="33" ht="12.75">
      <c r="A33" s="10" t="s">
        <v>491</v>
      </c>
    </row>
    <row r="34" ht="12.75">
      <c r="A34" s="10" t="s">
        <v>492</v>
      </c>
    </row>
    <row r="35" ht="12.75">
      <c r="A35" s="10" t="s">
        <v>493</v>
      </c>
    </row>
    <row r="36" ht="12.75">
      <c r="A36" s="10" t="s">
        <v>121</v>
      </c>
    </row>
    <row r="37" ht="12.75">
      <c r="A37" s="10" t="s">
        <v>122</v>
      </c>
    </row>
    <row r="38" ht="12.75">
      <c r="A38" s="10" t="s">
        <v>123</v>
      </c>
    </row>
    <row r="39" ht="12.75">
      <c r="A39" s="10" t="s">
        <v>124</v>
      </c>
    </row>
    <row r="40" ht="12.75">
      <c r="A40" s="10" t="s">
        <v>125</v>
      </c>
    </row>
    <row r="41" ht="12.75">
      <c r="A41" s="10" t="s">
        <v>126</v>
      </c>
    </row>
    <row r="42" ht="12.75">
      <c r="A42" s="10" t="s">
        <v>127</v>
      </c>
    </row>
    <row r="43" ht="12.75">
      <c r="A43" s="10" t="s">
        <v>129</v>
      </c>
    </row>
    <row r="44" ht="13.5" thickBot="1">
      <c r="A44" s="12" t="s">
        <v>130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58"/>
  <sheetViews>
    <sheetView zoomScalePageLayoutView="0" workbookViewId="0" topLeftCell="A1">
      <selection activeCell="D139" sqref="D139"/>
    </sheetView>
  </sheetViews>
  <sheetFormatPr defaultColWidth="11.421875" defaultRowHeight="12.75"/>
  <cols>
    <col min="1" max="1" width="64.57421875" style="0" bestFit="1" customWidth="1"/>
  </cols>
  <sheetData>
    <row r="1" ht="26.25">
      <c r="A1" s="22" t="s">
        <v>540</v>
      </c>
    </row>
    <row r="2" ht="12.75">
      <c r="A2" s="24" t="s">
        <v>630</v>
      </c>
    </row>
    <row r="3" ht="12.75">
      <c r="A3" s="24" t="s">
        <v>631</v>
      </c>
    </row>
    <row r="4" ht="12.75">
      <c r="A4" s="24" t="s">
        <v>632</v>
      </c>
    </row>
    <row r="5" ht="12.75">
      <c r="A5" s="24" t="s">
        <v>633</v>
      </c>
    </row>
    <row r="6" ht="12.75">
      <c r="A6" s="24" t="s">
        <v>634</v>
      </c>
    </row>
    <row r="7" ht="12.75">
      <c r="A7" s="24" t="s">
        <v>635</v>
      </c>
    </row>
    <row r="8" ht="12.75">
      <c r="A8" s="24" t="s">
        <v>636</v>
      </c>
    </row>
    <row r="9" ht="12.75">
      <c r="A9" s="24" t="s">
        <v>637</v>
      </c>
    </row>
    <row r="10" ht="12.75">
      <c r="A10" s="24" t="s">
        <v>639</v>
      </c>
    </row>
    <row r="11" ht="12.75">
      <c r="A11" s="24" t="s">
        <v>638</v>
      </c>
    </row>
    <row r="12" ht="12.75">
      <c r="A12" s="24" t="s">
        <v>640</v>
      </c>
    </row>
    <row r="13" ht="12.75">
      <c r="A13" s="24" t="s">
        <v>641</v>
      </c>
    </row>
    <row r="14" ht="12.75">
      <c r="A14" s="25" t="s">
        <v>642</v>
      </c>
    </row>
    <row r="15" ht="12.75">
      <c r="A15" s="24" t="s">
        <v>34</v>
      </c>
    </row>
    <row r="16" ht="12.75">
      <c r="A16" s="24" t="s">
        <v>33</v>
      </c>
    </row>
    <row r="17" ht="12.75">
      <c r="A17" s="24" t="s">
        <v>36</v>
      </c>
    </row>
    <row r="18" ht="12.75">
      <c r="A18" s="24" t="s">
        <v>35</v>
      </c>
    </row>
    <row r="19" ht="12.75">
      <c r="A19" s="24" t="s">
        <v>38</v>
      </c>
    </row>
    <row r="20" ht="12.75">
      <c r="A20" s="24" t="s">
        <v>37</v>
      </c>
    </row>
    <row r="21" ht="12.75">
      <c r="A21" s="24" t="s">
        <v>39</v>
      </c>
    </row>
    <row r="22" ht="12.75">
      <c r="A22" s="24" t="s">
        <v>40</v>
      </c>
    </row>
    <row r="23" ht="12.75">
      <c r="A23" s="24" t="s">
        <v>41</v>
      </c>
    </row>
    <row r="24" ht="12.75">
      <c r="A24" s="24" t="s">
        <v>42</v>
      </c>
    </row>
    <row r="25" ht="12.75">
      <c r="A25" s="24" t="s">
        <v>43</v>
      </c>
    </row>
    <row r="26" ht="12.75">
      <c r="A26" s="25" t="s">
        <v>44</v>
      </c>
    </row>
    <row r="27" ht="12.75">
      <c r="A27" s="24" t="s">
        <v>488</v>
      </c>
    </row>
    <row r="28" ht="12.75">
      <c r="A28" s="24" t="s">
        <v>45</v>
      </c>
    </row>
    <row r="29" ht="12.75">
      <c r="A29" s="24" t="s">
        <v>46</v>
      </c>
    </row>
    <row r="30" ht="12.75">
      <c r="A30" s="24" t="s">
        <v>47</v>
      </c>
    </row>
    <row r="31" ht="12.75">
      <c r="A31" s="24" t="s">
        <v>48</v>
      </c>
    </row>
    <row r="32" ht="12.75">
      <c r="A32" s="24" t="s">
        <v>49</v>
      </c>
    </row>
    <row r="33" ht="12.75">
      <c r="A33" s="24" t="s">
        <v>50</v>
      </c>
    </row>
    <row r="34" ht="12.75">
      <c r="A34" s="24" t="s">
        <v>62</v>
      </c>
    </row>
    <row r="35" ht="12.75">
      <c r="A35" s="24" t="s">
        <v>63</v>
      </c>
    </row>
    <row r="36" ht="12.75">
      <c r="A36" s="24" t="s">
        <v>64</v>
      </c>
    </row>
    <row r="37" ht="12.75">
      <c r="A37" s="24" t="s">
        <v>536</v>
      </c>
    </row>
    <row r="38" ht="12.75">
      <c r="A38" s="24" t="s">
        <v>537</v>
      </c>
    </row>
    <row r="39" ht="12.75">
      <c r="A39" s="24" t="s">
        <v>538</v>
      </c>
    </row>
    <row r="40" ht="12.75">
      <c r="A40" s="24" t="s">
        <v>326</v>
      </c>
    </row>
    <row r="41" ht="12.75">
      <c r="A41" s="24" t="s">
        <v>327</v>
      </c>
    </row>
    <row r="42" ht="12.75">
      <c r="A42" s="24" t="s">
        <v>328</v>
      </c>
    </row>
    <row r="43" ht="12.75">
      <c r="A43" s="24" t="s">
        <v>329</v>
      </c>
    </row>
    <row r="44" ht="12.75">
      <c r="A44" s="24" t="s">
        <v>132</v>
      </c>
    </row>
    <row r="45" ht="12.75">
      <c r="A45" s="24" t="s">
        <v>330</v>
      </c>
    </row>
    <row r="46" ht="12.75">
      <c r="A46" s="24" t="s">
        <v>331</v>
      </c>
    </row>
    <row r="47" ht="12.75">
      <c r="A47" s="24" t="s">
        <v>332</v>
      </c>
    </row>
    <row r="48" ht="12.75">
      <c r="A48" s="24" t="s">
        <v>333</v>
      </c>
    </row>
    <row r="49" ht="12.75">
      <c r="A49" s="24" t="s">
        <v>334</v>
      </c>
    </row>
    <row r="50" ht="12.75">
      <c r="A50" s="24" t="s">
        <v>335</v>
      </c>
    </row>
    <row r="51" ht="12.75">
      <c r="A51" s="24" t="s">
        <v>336</v>
      </c>
    </row>
    <row r="52" ht="12.75">
      <c r="A52" s="24" t="s">
        <v>134</v>
      </c>
    </row>
    <row r="53" ht="12.75">
      <c r="A53" s="24" t="s">
        <v>337</v>
      </c>
    </row>
    <row r="54" ht="12.75">
      <c r="A54" s="24" t="s">
        <v>338</v>
      </c>
    </row>
    <row r="55" ht="12.75">
      <c r="A55" s="24" t="s">
        <v>340</v>
      </c>
    </row>
    <row r="56" ht="12.75">
      <c r="A56" s="24" t="s">
        <v>339</v>
      </c>
    </row>
    <row r="57" ht="12.75">
      <c r="A57" s="24" t="s">
        <v>341</v>
      </c>
    </row>
    <row r="58" ht="12.75">
      <c r="A58" s="24" t="s">
        <v>342</v>
      </c>
    </row>
    <row r="59" ht="12.75">
      <c r="A59" s="24" t="s">
        <v>344</v>
      </c>
    </row>
    <row r="60" ht="12.75">
      <c r="A60" s="24" t="s">
        <v>343</v>
      </c>
    </row>
    <row r="61" ht="12.75">
      <c r="A61" s="24" t="s">
        <v>345</v>
      </c>
    </row>
    <row r="62" ht="12.75">
      <c r="A62" s="24" t="s">
        <v>346</v>
      </c>
    </row>
    <row r="63" ht="12.75">
      <c r="A63" s="24" t="s">
        <v>347</v>
      </c>
    </row>
    <row r="64" ht="12.75">
      <c r="A64" s="24" t="s">
        <v>348</v>
      </c>
    </row>
    <row r="65" ht="12.75">
      <c r="A65" s="24" t="s">
        <v>349</v>
      </c>
    </row>
    <row r="66" ht="12.75">
      <c r="A66" s="24" t="s">
        <v>350</v>
      </c>
    </row>
    <row r="67" ht="12.75">
      <c r="A67" s="24" t="s">
        <v>351</v>
      </c>
    </row>
    <row r="68" ht="12.75">
      <c r="A68" s="24" t="s">
        <v>352</v>
      </c>
    </row>
    <row r="69" ht="12.75">
      <c r="A69" s="24" t="s">
        <v>372</v>
      </c>
    </row>
    <row r="70" ht="12.75">
      <c r="A70" s="25" t="s">
        <v>373</v>
      </c>
    </row>
    <row r="71" ht="12.75">
      <c r="A71" s="24" t="s">
        <v>374</v>
      </c>
    </row>
    <row r="72" ht="12.75">
      <c r="A72" s="24" t="s">
        <v>375</v>
      </c>
    </row>
    <row r="73" ht="12.75">
      <c r="A73" s="24" t="s">
        <v>376</v>
      </c>
    </row>
    <row r="74" ht="12.75">
      <c r="A74" s="24" t="s">
        <v>377</v>
      </c>
    </row>
    <row r="75" ht="12.75">
      <c r="A75" s="24" t="s">
        <v>378</v>
      </c>
    </row>
    <row r="76" ht="12.75">
      <c r="A76" s="24" t="s">
        <v>379</v>
      </c>
    </row>
    <row r="77" ht="12.75">
      <c r="A77" s="24" t="s">
        <v>380</v>
      </c>
    </row>
    <row r="78" ht="12.75">
      <c r="A78" s="24" t="s">
        <v>381</v>
      </c>
    </row>
    <row r="79" ht="12.75">
      <c r="A79" s="24" t="s">
        <v>382</v>
      </c>
    </row>
    <row r="80" ht="12.75">
      <c r="A80" s="24" t="s">
        <v>139</v>
      </c>
    </row>
    <row r="81" ht="12.75">
      <c r="A81" s="24" t="s">
        <v>371</v>
      </c>
    </row>
    <row r="82" ht="12.75">
      <c r="A82" s="24" t="s">
        <v>370</v>
      </c>
    </row>
    <row r="83" ht="12.75">
      <c r="A83" s="24" t="s">
        <v>369</v>
      </c>
    </row>
    <row r="84" ht="12.75">
      <c r="A84" s="24" t="s">
        <v>368</v>
      </c>
    </row>
    <row r="85" ht="12.75">
      <c r="A85" s="24" t="s">
        <v>367</v>
      </c>
    </row>
    <row r="86" ht="12.75">
      <c r="A86" s="24" t="s">
        <v>366</v>
      </c>
    </row>
    <row r="87" ht="12.75">
      <c r="A87" s="24" t="s">
        <v>383</v>
      </c>
    </row>
    <row r="88" ht="12.75">
      <c r="A88" s="24" t="s">
        <v>385</v>
      </c>
    </row>
    <row r="89" ht="12.75">
      <c r="A89" s="24" t="s">
        <v>384</v>
      </c>
    </row>
    <row r="90" ht="12.75">
      <c r="A90" s="24" t="s">
        <v>386</v>
      </c>
    </row>
    <row r="91" ht="12.75">
      <c r="A91" s="24" t="s">
        <v>387</v>
      </c>
    </row>
    <row r="92" ht="12.75">
      <c r="A92" s="24" t="s">
        <v>388</v>
      </c>
    </row>
    <row r="93" ht="12.75">
      <c r="A93" s="24" t="s">
        <v>389</v>
      </c>
    </row>
    <row r="94" ht="12.75">
      <c r="A94" s="24" t="s">
        <v>390</v>
      </c>
    </row>
    <row r="95" ht="12.75">
      <c r="A95" s="24" t="s">
        <v>391</v>
      </c>
    </row>
    <row r="96" ht="12.75">
      <c r="A96" s="24" t="s">
        <v>392</v>
      </c>
    </row>
    <row r="97" ht="12.75">
      <c r="A97" s="24" t="s">
        <v>393</v>
      </c>
    </row>
    <row r="98" ht="12.75">
      <c r="A98" s="24" t="s">
        <v>394</v>
      </c>
    </row>
    <row r="99" ht="12.75">
      <c r="A99" s="24" t="s">
        <v>395</v>
      </c>
    </row>
    <row r="100" ht="12.75">
      <c r="A100" s="24" t="s">
        <v>144</v>
      </c>
    </row>
    <row r="101" ht="12.75">
      <c r="A101" s="24" t="s">
        <v>396</v>
      </c>
    </row>
    <row r="102" ht="12.75">
      <c r="A102" s="24" t="s">
        <v>398</v>
      </c>
    </row>
    <row r="103" ht="12.75">
      <c r="A103" s="24" t="s">
        <v>399</v>
      </c>
    </row>
    <row r="104" ht="12.75">
      <c r="A104" s="24" t="s">
        <v>397</v>
      </c>
    </row>
    <row r="105" ht="12.75">
      <c r="A105" s="24" t="s">
        <v>400</v>
      </c>
    </row>
    <row r="106" ht="12.75">
      <c r="A106" s="24" t="s">
        <v>401</v>
      </c>
    </row>
    <row r="107" ht="12.75">
      <c r="A107" s="24" t="s">
        <v>402</v>
      </c>
    </row>
    <row r="108" ht="12.75">
      <c r="A108" s="24" t="s">
        <v>403</v>
      </c>
    </row>
    <row r="109" ht="12.75">
      <c r="A109" s="24" t="s">
        <v>404</v>
      </c>
    </row>
    <row r="110" ht="12.75">
      <c r="A110" s="24" t="s">
        <v>405</v>
      </c>
    </row>
    <row r="111" ht="12.75">
      <c r="A111" s="24" t="s">
        <v>407</v>
      </c>
    </row>
    <row r="112" ht="12.75">
      <c r="A112" s="24" t="s">
        <v>408</v>
      </c>
    </row>
    <row r="113" ht="12.75">
      <c r="A113" s="24" t="s">
        <v>406</v>
      </c>
    </row>
    <row r="114" ht="12.75">
      <c r="A114" s="24" t="s">
        <v>409</v>
      </c>
    </row>
    <row r="115" ht="12.75">
      <c r="A115" s="24" t="s">
        <v>410</v>
      </c>
    </row>
    <row r="116" ht="12.75">
      <c r="A116" s="24" t="s">
        <v>411</v>
      </c>
    </row>
    <row r="117" ht="12.75">
      <c r="A117" s="24" t="s">
        <v>412</v>
      </c>
    </row>
    <row r="118" ht="12.75">
      <c r="A118" s="24" t="s">
        <v>413</v>
      </c>
    </row>
    <row r="119" ht="12.75">
      <c r="A119" s="24" t="s">
        <v>414</v>
      </c>
    </row>
    <row r="120" ht="12.75">
      <c r="A120" s="24" t="s">
        <v>145</v>
      </c>
    </row>
    <row r="121" ht="12.75">
      <c r="A121" s="24" t="s">
        <v>416</v>
      </c>
    </row>
    <row r="122" ht="12.75">
      <c r="A122" s="24" t="s">
        <v>415</v>
      </c>
    </row>
    <row r="123" ht="12.75">
      <c r="A123" s="24" t="s">
        <v>417</v>
      </c>
    </row>
    <row r="124" ht="12.75">
      <c r="A124" s="24" t="s">
        <v>420</v>
      </c>
    </row>
    <row r="125" ht="12.75">
      <c r="A125" s="24" t="s">
        <v>418</v>
      </c>
    </row>
    <row r="126" ht="12.75">
      <c r="A126" s="24" t="s">
        <v>419</v>
      </c>
    </row>
    <row r="127" ht="12.75">
      <c r="A127" s="24" t="s">
        <v>365</v>
      </c>
    </row>
    <row r="128" ht="12.75">
      <c r="A128" s="24" t="s">
        <v>364</v>
      </c>
    </row>
    <row r="129" ht="12.75">
      <c r="A129" s="24" t="s">
        <v>363</v>
      </c>
    </row>
    <row r="130" ht="12.75">
      <c r="A130" s="24" t="s">
        <v>146</v>
      </c>
    </row>
    <row r="131" ht="12.75">
      <c r="A131" s="24" t="s">
        <v>147</v>
      </c>
    </row>
    <row r="132" ht="12.75">
      <c r="A132" s="24" t="s">
        <v>362</v>
      </c>
    </row>
    <row r="133" ht="12.75">
      <c r="A133" s="24" t="s">
        <v>148</v>
      </c>
    </row>
    <row r="134" ht="12.75">
      <c r="A134" s="24" t="s">
        <v>149</v>
      </c>
    </row>
    <row r="135" ht="12.75">
      <c r="A135" s="24" t="s">
        <v>361</v>
      </c>
    </row>
    <row r="136" ht="12.75">
      <c r="A136" s="24" t="s">
        <v>360</v>
      </c>
    </row>
    <row r="137" ht="12.75">
      <c r="A137" s="24" t="s">
        <v>359</v>
      </c>
    </row>
    <row r="138" ht="12.75">
      <c r="A138" s="24" t="s">
        <v>358</v>
      </c>
    </row>
    <row r="139" ht="12.75">
      <c r="A139" s="24" t="s">
        <v>357</v>
      </c>
    </row>
    <row r="140" ht="12.75">
      <c r="A140" s="24" t="s">
        <v>356</v>
      </c>
    </row>
    <row r="141" ht="12.75">
      <c r="A141" s="24" t="s">
        <v>355</v>
      </c>
    </row>
    <row r="142" ht="12.75">
      <c r="A142" s="24" t="s">
        <v>354</v>
      </c>
    </row>
    <row r="143" ht="12.75">
      <c r="A143" s="24" t="s">
        <v>353</v>
      </c>
    </row>
    <row r="144" ht="12.75">
      <c r="A144" s="24" t="s">
        <v>61</v>
      </c>
    </row>
    <row r="145" ht="12.75">
      <c r="A145" s="24" t="s">
        <v>60</v>
      </c>
    </row>
    <row r="146" ht="12.75">
      <c r="A146" s="24" t="s">
        <v>59</v>
      </c>
    </row>
    <row r="147" ht="12.75">
      <c r="A147" s="24" t="s">
        <v>58</v>
      </c>
    </row>
    <row r="148" ht="12.75">
      <c r="A148" s="24" t="s">
        <v>57</v>
      </c>
    </row>
    <row r="149" ht="12.75">
      <c r="A149" s="24" t="s">
        <v>56</v>
      </c>
    </row>
    <row r="150" ht="12.75">
      <c r="A150" s="24" t="s">
        <v>55</v>
      </c>
    </row>
    <row r="151" ht="12.75">
      <c r="A151" s="24" t="s">
        <v>54</v>
      </c>
    </row>
    <row r="152" ht="12.75">
      <c r="A152" s="24" t="s">
        <v>150</v>
      </c>
    </row>
    <row r="153" ht="12.75">
      <c r="A153" s="24" t="s">
        <v>52</v>
      </c>
    </row>
    <row r="154" ht="12.75">
      <c r="A154" s="24" t="s">
        <v>53</v>
      </c>
    </row>
    <row r="155" ht="12.75">
      <c r="A155" s="24" t="s">
        <v>151</v>
      </c>
    </row>
    <row r="156" ht="13.5" thickBot="1">
      <c r="A156" s="26" t="s">
        <v>51</v>
      </c>
    </row>
    <row r="157" ht="12.75">
      <c r="A157" s="15"/>
    </row>
    <row r="158" ht="12.75">
      <c r="A158" s="7"/>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1"/>
  <sheetViews>
    <sheetView zoomScalePageLayoutView="0" workbookViewId="0" topLeftCell="A1">
      <selection activeCell="F11" sqref="F11"/>
    </sheetView>
  </sheetViews>
  <sheetFormatPr defaultColWidth="11.421875" defaultRowHeight="12.75"/>
  <cols>
    <col min="1" max="1" width="42.00390625" style="0" customWidth="1"/>
  </cols>
  <sheetData>
    <row r="1" ht="15.75" customHeight="1">
      <c r="A1" s="22" t="s">
        <v>541</v>
      </c>
    </row>
    <row r="2" ht="12.75">
      <c r="A2" s="23" t="s">
        <v>422</v>
      </c>
    </row>
    <row r="3" ht="12.75">
      <c r="A3" s="23" t="s">
        <v>425</v>
      </c>
    </row>
    <row r="4" ht="12.75">
      <c r="A4" s="23" t="s">
        <v>428</v>
      </c>
    </row>
    <row r="5" ht="12.75">
      <c r="A5" s="23" t="s">
        <v>431</v>
      </c>
    </row>
    <row r="6" ht="12.75">
      <c r="A6" s="23" t="s">
        <v>434</v>
      </c>
    </row>
    <row r="7" ht="26.25">
      <c r="A7" s="23" t="s">
        <v>437</v>
      </c>
    </row>
    <row r="8" ht="12.75">
      <c r="A8" s="23" t="s">
        <v>441</v>
      </c>
    </row>
    <row r="9" ht="12.75">
      <c r="A9" s="23" t="s">
        <v>444</v>
      </c>
    </row>
    <row r="10" ht="12.75">
      <c r="A10" s="23" t="s">
        <v>447</v>
      </c>
    </row>
    <row r="11" ht="13.5" thickBot="1">
      <c r="A11" s="16" t="s">
        <v>531</v>
      </c>
    </row>
  </sheetData>
  <sheetProtection/>
  <printOptions/>
  <pageMargins left="0.787401575" right="0.787401575" top="0.984251969" bottom="0.984251969"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dimension ref="A1:A29"/>
  <sheetViews>
    <sheetView zoomScalePageLayoutView="0" workbookViewId="0" topLeftCell="A1">
      <selection activeCell="C43" sqref="C43"/>
    </sheetView>
  </sheetViews>
  <sheetFormatPr defaultColWidth="11.421875" defaultRowHeight="12.75"/>
  <cols>
    <col min="1" max="1" width="52.7109375" style="0" customWidth="1"/>
  </cols>
  <sheetData>
    <row r="1" ht="13.5" thickBot="1">
      <c r="A1" s="9" t="s">
        <v>423</v>
      </c>
    </row>
    <row r="2" ht="13.5" thickBot="1">
      <c r="A2" s="11" t="s">
        <v>426</v>
      </c>
    </row>
    <row r="3" ht="13.5" thickBot="1">
      <c r="A3" s="11" t="s">
        <v>429</v>
      </c>
    </row>
    <row r="4" ht="13.5" thickBot="1">
      <c r="A4" s="11" t="s">
        <v>432</v>
      </c>
    </row>
    <row r="5" ht="13.5" thickBot="1">
      <c r="A5" s="11" t="s">
        <v>435</v>
      </c>
    </row>
    <row r="6" ht="13.5" thickBot="1">
      <c r="A6" s="11" t="s">
        <v>438</v>
      </c>
    </row>
    <row r="7" ht="13.5" thickBot="1">
      <c r="A7" s="11" t="s">
        <v>442</v>
      </c>
    </row>
    <row r="8" ht="13.5" thickBot="1">
      <c r="A8" s="11" t="s">
        <v>445</v>
      </c>
    </row>
    <row r="9" ht="13.5" thickBot="1">
      <c r="A9" s="11" t="s">
        <v>448</v>
      </c>
    </row>
    <row r="10" ht="13.5" thickBot="1">
      <c r="A10" s="11" t="s">
        <v>450</v>
      </c>
    </row>
    <row r="11" ht="13.5" thickBot="1">
      <c r="A11" s="11" t="s">
        <v>452</v>
      </c>
    </row>
    <row r="12" ht="13.5" thickBot="1">
      <c r="A12" s="11" t="s">
        <v>454</v>
      </c>
    </row>
    <row r="13" ht="13.5" thickBot="1">
      <c r="A13" s="11" t="s">
        <v>456</v>
      </c>
    </row>
    <row r="14" ht="13.5" thickBot="1">
      <c r="A14" s="11" t="s">
        <v>459</v>
      </c>
    </row>
    <row r="15" ht="13.5" thickBot="1">
      <c r="A15" s="11" t="s">
        <v>461</v>
      </c>
    </row>
    <row r="16" ht="13.5" thickBot="1">
      <c r="A16" s="11" t="s">
        <v>463</v>
      </c>
    </row>
    <row r="17" ht="13.5" thickBot="1">
      <c r="A17" s="11" t="s">
        <v>466</v>
      </c>
    </row>
    <row r="18" ht="13.5" thickBot="1">
      <c r="A18" s="11" t="s">
        <v>469</v>
      </c>
    </row>
    <row r="19" ht="13.5" thickBot="1">
      <c r="A19" s="11" t="s">
        <v>471</v>
      </c>
    </row>
    <row r="20" ht="13.5" thickBot="1">
      <c r="A20" s="11" t="s">
        <v>473</v>
      </c>
    </row>
    <row r="21" ht="13.5" thickBot="1">
      <c r="A21" s="11" t="s">
        <v>476</v>
      </c>
    </row>
    <row r="22" ht="13.5" thickBot="1">
      <c r="A22" s="11" t="s">
        <v>479</v>
      </c>
    </row>
    <row r="23" ht="13.5" thickBot="1">
      <c r="A23" s="11" t="s">
        <v>481</v>
      </c>
    </row>
    <row r="24" ht="13.5" thickBot="1">
      <c r="A24" s="11" t="s">
        <v>483</v>
      </c>
    </row>
    <row r="25" ht="13.5" thickBot="1">
      <c r="A25" s="11" t="s">
        <v>485</v>
      </c>
    </row>
    <row r="26" ht="13.5" thickBot="1">
      <c r="A26" s="16" t="s">
        <v>532</v>
      </c>
    </row>
    <row r="27" ht="27" thickBot="1">
      <c r="A27" s="16" t="s">
        <v>533</v>
      </c>
    </row>
    <row r="28" ht="13.5" thickBot="1">
      <c r="A28" s="16" t="s">
        <v>534</v>
      </c>
    </row>
    <row r="29" ht="13.5" thickBot="1">
      <c r="A29" s="16" t="s">
        <v>535</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dimension ref="A1:A19"/>
  <sheetViews>
    <sheetView zoomScalePageLayoutView="0" workbookViewId="0" topLeftCell="A1">
      <selection activeCell="C13" sqref="C13"/>
    </sheetView>
  </sheetViews>
  <sheetFormatPr defaultColWidth="11.421875" defaultRowHeight="12.75"/>
  <cols>
    <col min="1" max="1" width="21.8515625" style="0" customWidth="1"/>
  </cols>
  <sheetData>
    <row r="1" ht="13.5" thickBot="1">
      <c r="A1" s="21" t="s">
        <v>153</v>
      </c>
    </row>
    <row r="2" ht="12.75">
      <c r="A2" s="17" t="s">
        <v>457</v>
      </c>
    </row>
    <row r="3" ht="12.75">
      <c r="A3" s="18" t="s">
        <v>489</v>
      </c>
    </row>
    <row r="4" ht="12.75">
      <c r="A4" s="18" t="s">
        <v>128</v>
      </c>
    </row>
    <row r="5" ht="12.75">
      <c r="A5" s="18" t="s">
        <v>464</v>
      </c>
    </row>
    <row r="6" ht="12.75">
      <c r="A6" s="18" t="s">
        <v>135</v>
      </c>
    </row>
    <row r="7" ht="12.75">
      <c r="A7" s="18" t="s">
        <v>141</v>
      </c>
    </row>
    <row r="8" ht="12.75">
      <c r="A8" s="18" t="s">
        <v>474</v>
      </c>
    </row>
    <row r="9" ht="12.75">
      <c r="A9" s="18" t="s">
        <v>477</v>
      </c>
    </row>
    <row r="10" ht="12.75">
      <c r="A10" s="18" t="s">
        <v>131</v>
      </c>
    </row>
    <row r="11" ht="12.75">
      <c r="A11" s="18" t="s">
        <v>143</v>
      </c>
    </row>
    <row r="12" ht="12.75">
      <c r="A12" s="18" t="s">
        <v>142</v>
      </c>
    </row>
    <row r="13" ht="12.75">
      <c r="A13" s="18" t="s">
        <v>439</v>
      </c>
    </row>
    <row r="14" ht="12.75">
      <c r="A14" s="18" t="s">
        <v>467</v>
      </c>
    </row>
    <row r="15" ht="12.75">
      <c r="A15" s="18" t="s">
        <v>133</v>
      </c>
    </row>
    <row r="16" ht="12.75">
      <c r="A16" s="18" t="s">
        <v>136</v>
      </c>
    </row>
    <row r="17" ht="12.75">
      <c r="A17" s="18" t="s">
        <v>137</v>
      </c>
    </row>
    <row r="18" ht="15" customHeight="1">
      <c r="A18" s="19" t="s">
        <v>138</v>
      </c>
    </row>
    <row r="19" ht="12" customHeight="1">
      <c r="A19" s="20" t="s">
        <v>140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2:A89"/>
  <sheetViews>
    <sheetView zoomScalePageLayoutView="0" workbookViewId="0" topLeftCell="A1">
      <selection activeCell="F28" sqref="F28"/>
    </sheetView>
  </sheetViews>
  <sheetFormatPr defaultColWidth="11.421875" defaultRowHeight="12.75"/>
  <cols>
    <col min="1" max="1" width="41.00390625" style="0" customWidth="1"/>
  </cols>
  <sheetData>
    <row r="1" ht="13.5" thickBot="1"/>
    <row r="2" ht="13.5" thickBot="1">
      <c r="A2" s="21" t="s">
        <v>68</v>
      </c>
    </row>
    <row r="3" s="28" customFormat="1" ht="13.5" thickBot="1">
      <c r="A3" s="27" t="s">
        <v>69</v>
      </c>
    </row>
    <row r="4" s="28" customFormat="1" ht="13.5" thickBot="1">
      <c r="A4" s="29" t="s">
        <v>70</v>
      </c>
    </row>
    <row r="5" s="28" customFormat="1" ht="13.5" thickBot="1">
      <c r="A5" s="29" t="s">
        <v>71</v>
      </c>
    </row>
    <row r="6" s="28" customFormat="1" ht="13.5" thickBot="1">
      <c r="A6" s="29" t="s">
        <v>72</v>
      </c>
    </row>
    <row r="7" s="28" customFormat="1" ht="13.5" thickBot="1">
      <c r="A7" s="29" t="s">
        <v>73</v>
      </c>
    </row>
    <row r="8" s="28" customFormat="1" ht="13.5" thickBot="1">
      <c r="A8" s="29" t="s">
        <v>439</v>
      </c>
    </row>
    <row r="9" s="28" customFormat="1" ht="13.5" thickBot="1">
      <c r="A9" s="29" t="s">
        <v>74</v>
      </c>
    </row>
    <row r="10" s="28" customFormat="1" ht="13.5" thickBot="1">
      <c r="A10" s="29" t="s">
        <v>75</v>
      </c>
    </row>
    <row r="11" s="28" customFormat="1" ht="13.5" thickBot="1">
      <c r="A11" s="29" t="s">
        <v>76</v>
      </c>
    </row>
    <row r="12" s="28" customFormat="1" ht="13.5" thickBot="1">
      <c r="A12" s="29" t="s">
        <v>77</v>
      </c>
    </row>
    <row r="13" s="28" customFormat="1" ht="13.5" thickBot="1">
      <c r="A13" s="29" t="s">
        <v>78</v>
      </c>
    </row>
    <row r="14" s="28" customFormat="1" ht="13.5" thickBot="1">
      <c r="A14" s="29" t="s">
        <v>79</v>
      </c>
    </row>
    <row r="15" s="28" customFormat="1" ht="13.5" thickBot="1">
      <c r="A15" s="29" t="s">
        <v>457</v>
      </c>
    </row>
    <row r="16" s="28" customFormat="1" ht="13.5" thickBot="1">
      <c r="A16" s="29" t="s">
        <v>80</v>
      </c>
    </row>
    <row r="17" s="28" customFormat="1" ht="13.5" thickBot="1">
      <c r="A17" s="29" t="s">
        <v>81</v>
      </c>
    </row>
    <row r="18" s="28" customFormat="1" ht="13.5" thickBot="1">
      <c r="A18" s="29" t="s">
        <v>464</v>
      </c>
    </row>
    <row r="19" s="28" customFormat="1" ht="13.5" thickBot="1">
      <c r="A19" s="29" t="s">
        <v>467</v>
      </c>
    </row>
    <row r="20" s="28" customFormat="1" ht="13.5" thickBot="1">
      <c r="A20" s="29" t="s">
        <v>82</v>
      </c>
    </row>
    <row r="21" s="28" customFormat="1" ht="13.5" thickBot="1">
      <c r="A21" s="29" t="s">
        <v>83</v>
      </c>
    </row>
    <row r="22" s="28" customFormat="1" ht="13.5" thickBot="1">
      <c r="A22" s="29" t="s">
        <v>474</v>
      </c>
    </row>
    <row r="23" s="28" customFormat="1" ht="13.5" thickBot="1">
      <c r="A23" s="29" t="s">
        <v>477</v>
      </c>
    </row>
    <row r="24" s="28" customFormat="1" ht="13.5" thickBot="1">
      <c r="A24" s="29" t="s">
        <v>84</v>
      </c>
    </row>
    <row r="25" s="28" customFormat="1" ht="13.5" thickBot="1">
      <c r="A25" s="29" t="s">
        <v>85</v>
      </c>
    </row>
    <row r="26" s="28" customFormat="1" ht="13.5" thickBot="1">
      <c r="A26" s="29" t="s">
        <v>86</v>
      </c>
    </row>
    <row r="27" s="28" customFormat="1" ht="13.5" thickBot="1">
      <c r="A27" s="29" t="s">
        <v>87</v>
      </c>
    </row>
    <row r="28" s="28" customFormat="1" ht="13.5" thickBot="1">
      <c r="A28" s="29" t="s">
        <v>88</v>
      </c>
    </row>
    <row r="29" s="28" customFormat="1" ht="13.5" thickBot="1">
      <c r="A29" s="29" t="s">
        <v>489</v>
      </c>
    </row>
    <row r="30" s="28" customFormat="1" ht="13.5" thickBot="1">
      <c r="A30" s="29" t="s">
        <v>89</v>
      </c>
    </row>
    <row r="31" s="28" customFormat="1" ht="13.5" thickBot="1">
      <c r="A31" s="29" t="s">
        <v>90</v>
      </c>
    </row>
    <row r="32" s="28" customFormat="1" ht="13.5" thickBot="1">
      <c r="A32" s="29" t="s">
        <v>91</v>
      </c>
    </row>
    <row r="33" s="28" customFormat="1" ht="13.5" thickBot="1">
      <c r="A33" s="29" t="s">
        <v>92</v>
      </c>
    </row>
    <row r="34" s="28" customFormat="1" ht="13.5" thickBot="1">
      <c r="A34" s="29" t="s">
        <v>93</v>
      </c>
    </row>
    <row r="35" s="28" customFormat="1" ht="13.5" thickBot="1">
      <c r="A35" s="29" t="s">
        <v>94</v>
      </c>
    </row>
    <row r="36" s="28" customFormat="1" ht="13.5" thickBot="1">
      <c r="A36" s="29" t="s">
        <v>95</v>
      </c>
    </row>
    <row r="37" s="28" customFormat="1" ht="13.5" thickBot="1">
      <c r="A37" s="29" t="s">
        <v>96</v>
      </c>
    </row>
    <row r="38" s="28" customFormat="1" ht="13.5" thickBot="1">
      <c r="A38" s="29" t="s">
        <v>97</v>
      </c>
    </row>
    <row r="39" s="28" customFormat="1" ht="13.5" thickBot="1">
      <c r="A39" s="29" t="s">
        <v>98</v>
      </c>
    </row>
    <row r="40" s="28" customFormat="1" ht="13.5" thickBot="1">
      <c r="A40" s="29" t="s">
        <v>128</v>
      </c>
    </row>
    <row r="41" s="28" customFormat="1" ht="13.5" thickBot="1">
      <c r="A41" s="29" t="s">
        <v>99</v>
      </c>
    </row>
    <row r="42" s="28" customFormat="1" ht="13.5" thickBot="1">
      <c r="A42" s="29" t="s">
        <v>100</v>
      </c>
    </row>
    <row r="43" s="28" customFormat="1" ht="13.5" thickBot="1">
      <c r="A43" s="29" t="s">
        <v>101</v>
      </c>
    </row>
    <row r="44" s="28" customFormat="1" ht="13.5" thickBot="1">
      <c r="A44" s="29" t="s">
        <v>102</v>
      </c>
    </row>
    <row r="45" s="28" customFormat="1" ht="13.5" thickBot="1">
      <c r="A45" s="29" t="s">
        <v>131</v>
      </c>
    </row>
    <row r="46" s="28" customFormat="1" ht="13.5" thickBot="1">
      <c r="A46" s="29" t="s">
        <v>103</v>
      </c>
    </row>
    <row r="47" s="28" customFormat="1" ht="13.5" thickBot="1">
      <c r="A47" s="29" t="s">
        <v>104</v>
      </c>
    </row>
    <row r="48" s="28" customFormat="1" ht="13.5" thickBot="1">
      <c r="A48" s="29" t="s">
        <v>105</v>
      </c>
    </row>
    <row r="49" s="28" customFormat="1" ht="13.5" thickBot="1">
      <c r="A49" s="29" t="s">
        <v>106</v>
      </c>
    </row>
    <row r="50" s="28" customFormat="1" ht="13.5" thickBot="1">
      <c r="A50" s="29" t="s">
        <v>107</v>
      </c>
    </row>
    <row r="51" s="28" customFormat="1" ht="13.5" thickBot="1">
      <c r="A51" s="29" t="s">
        <v>108</v>
      </c>
    </row>
    <row r="52" s="28" customFormat="1" ht="13.5" thickBot="1">
      <c r="A52" s="29" t="s">
        <v>109</v>
      </c>
    </row>
    <row r="53" s="28" customFormat="1" ht="13.5" thickBot="1">
      <c r="A53" s="29" t="s">
        <v>133</v>
      </c>
    </row>
    <row r="54" s="28" customFormat="1" ht="13.5" thickBot="1">
      <c r="A54" s="29" t="s">
        <v>110</v>
      </c>
    </row>
    <row r="55" s="28" customFormat="1" ht="13.5" thickBot="1">
      <c r="A55" s="29" t="s">
        <v>111</v>
      </c>
    </row>
    <row r="56" s="28" customFormat="1" ht="13.5" thickBot="1">
      <c r="A56" s="29" t="s">
        <v>112</v>
      </c>
    </row>
    <row r="57" s="28" customFormat="1" ht="13.5" thickBot="1">
      <c r="A57" s="29" t="s">
        <v>113</v>
      </c>
    </row>
    <row r="58" s="28" customFormat="1" ht="13.5" thickBot="1">
      <c r="A58" s="29" t="s">
        <v>114</v>
      </c>
    </row>
    <row r="59" s="28" customFormat="1" ht="13.5" thickBot="1">
      <c r="A59" s="29" t="s">
        <v>135</v>
      </c>
    </row>
    <row r="60" s="28" customFormat="1" ht="13.5" thickBot="1">
      <c r="A60" s="29" t="s">
        <v>115</v>
      </c>
    </row>
    <row r="61" s="28" customFormat="1" ht="13.5" thickBot="1">
      <c r="A61" s="29" t="s">
        <v>116</v>
      </c>
    </row>
    <row r="62" s="28" customFormat="1" ht="13.5" thickBot="1">
      <c r="A62" s="29" t="s">
        <v>136</v>
      </c>
    </row>
    <row r="63" s="28" customFormat="1" ht="13.5" thickBot="1">
      <c r="A63" s="29" t="s">
        <v>117</v>
      </c>
    </row>
    <row r="64" s="28" customFormat="1" ht="13.5" thickBot="1">
      <c r="A64" s="29" t="s">
        <v>118</v>
      </c>
    </row>
    <row r="65" s="28" customFormat="1" ht="13.5" thickBot="1">
      <c r="A65" s="29" t="s">
        <v>119</v>
      </c>
    </row>
    <row r="66" s="28" customFormat="1" ht="13.5" thickBot="1">
      <c r="A66" s="29" t="s">
        <v>120</v>
      </c>
    </row>
    <row r="67" s="28" customFormat="1" ht="13.5" thickBot="1">
      <c r="A67" s="29" t="s">
        <v>137</v>
      </c>
    </row>
    <row r="68" s="28" customFormat="1" ht="13.5" thickBot="1">
      <c r="A68" s="29" t="s">
        <v>514</v>
      </c>
    </row>
    <row r="69" s="28" customFormat="1" ht="13.5" thickBot="1">
      <c r="A69" s="29" t="s">
        <v>515</v>
      </c>
    </row>
    <row r="70" s="28" customFormat="1" ht="13.5" thickBot="1">
      <c r="A70" s="29" t="s">
        <v>516</v>
      </c>
    </row>
    <row r="71" s="28" customFormat="1" ht="13.5" thickBot="1">
      <c r="A71" s="29" t="s">
        <v>517</v>
      </c>
    </row>
    <row r="72" s="28" customFormat="1" ht="13.5" thickBot="1">
      <c r="A72" s="29" t="s">
        <v>518</v>
      </c>
    </row>
    <row r="73" s="28" customFormat="1" ht="13.5" thickBot="1">
      <c r="A73" s="29" t="s">
        <v>519</v>
      </c>
    </row>
    <row r="74" s="28" customFormat="1" ht="13.5" thickBot="1">
      <c r="A74" s="29" t="s">
        <v>520</v>
      </c>
    </row>
    <row r="75" s="28" customFormat="1" ht="13.5" thickBot="1">
      <c r="A75" s="29" t="s">
        <v>138</v>
      </c>
    </row>
    <row r="76" s="28" customFormat="1" ht="13.5" thickBot="1">
      <c r="A76" s="29" t="s">
        <v>521</v>
      </c>
    </row>
    <row r="77" s="28" customFormat="1" ht="13.5" thickBot="1">
      <c r="A77" s="29" t="s">
        <v>140</v>
      </c>
    </row>
    <row r="78" s="28" customFormat="1" ht="13.5" thickBot="1">
      <c r="A78" s="29" t="s">
        <v>522</v>
      </c>
    </row>
    <row r="79" s="28" customFormat="1" ht="13.5" thickBot="1">
      <c r="A79" s="29" t="s">
        <v>523</v>
      </c>
    </row>
    <row r="80" s="28" customFormat="1" ht="13.5" thickBot="1">
      <c r="A80" s="29" t="s">
        <v>141</v>
      </c>
    </row>
    <row r="81" s="28" customFormat="1" ht="13.5" thickBot="1">
      <c r="A81" s="29" t="s">
        <v>524</v>
      </c>
    </row>
    <row r="82" s="28" customFormat="1" ht="13.5" thickBot="1">
      <c r="A82" s="29" t="s">
        <v>525</v>
      </c>
    </row>
    <row r="83" s="28" customFormat="1" ht="13.5" thickBot="1">
      <c r="A83" s="29" t="s">
        <v>526</v>
      </c>
    </row>
    <row r="84" s="28" customFormat="1" ht="13.5" thickBot="1">
      <c r="A84" s="29" t="s">
        <v>142</v>
      </c>
    </row>
    <row r="85" s="28" customFormat="1" ht="13.5" thickBot="1">
      <c r="A85" s="29" t="s">
        <v>527</v>
      </c>
    </row>
    <row r="86" s="28" customFormat="1" ht="13.5" thickBot="1">
      <c r="A86" s="29" t="s">
        <v>528</v>
      </c>
    </row>
    <row r="87" s="28" customFormat="1" ht="13.5" thickBot="1">
      <c r="A87" s="29" t="s">
        <v>529</v>
      </c>
    </row>
    <row r="88" s="28" customFormat="1" ht="13.5" thickBot="1">
      <c r="A88" s="29" t="s">
        <v>530</v>
      </c>
    </row>
    <row r="89" s="28" customFormat="1" ht="13.5" thickBot="1">
      <c r="A89" s="29" t="s">
        <v>143</v>
      </c>
    </row>
    <row r="90" s="28" customFormat="1" ht="12.75"/>
    <row r="91" s="28" customFormat="1" ht="12.75"/>
    <row r="92" s="28" customFormat="1" ht="12.75"/>
    <row r="93" s="28" customFormat="1" ht="12.75"/>
    <row r="94" s="28" customFormat="1" ht="12.75"/>
    <row r="95" s="28" customFormat="1" ht="12.75"/>
    <row r="96" s="28" customFormat="1" ht="12.75"/>
    <row r="97" s="28" customFormat="1" ht="12.75"/>
    <row r="98" s="28" customFormat="1" ht="12.75"/>
    <row r="99" s="28" customFormat="1" ht="12.75"/>
    <row r="100" s="28" customFormat="1" ht="12.75"/>
    <row r="101" s="28" customFormat="1" ht="12.75"/>
    <row r="102" s="28" customFormat="1" ht="12.75"/>
    <row r="103" s="28" customFormat="1" ht="12.75"/>
    <row r="104" s="28" customFormat="1" ht="12.75"/>
    <row r="105" s="28" customFormat="1" ht="12.75"/>
    <row r="106" s="28" customFormat="1" ht="12.75"/>
    <row r="107" s="28" customFormat="1" ht="12.75"/>
    <row r="108" s="28" customFormat="1" ht="12.75"/>
    <row r="109" s="28" customFormat="1" ht="12.75"/>
    <row r="110" s="28" customFormat="1" ht="12.75"/>
    <row r="111" s="28" customFormat="1" ht="12.75"/>
    <row r="112" s="28" customFormat="1" ht="12.75"/>
    <row r="113" s="28" customFormat="1" ht="12.75"/>
    <row r="114" s="28" customFormat="1" ht="12.75"/>
    <row r="115" s="28" customFormat="1" ht="12.75"/>
    <row r="116" s="28" customFormat="1" ht="12.75"/>
    <row r="117" s="28" customFormat="1" ht="12.75"/>
    <row r="118" s="28" customFormat="1" ht="12.75"/>
    <row r="119" s="28" customFormat="1" ht="12.75"/>
    <row r="120" s="28" customFormat="1" ht="12.75"/>
    <row r="121" s="28" customFormat="1" ht="12.75"/>
    <row r="122" s="28" customFormat="1" ht="12.75"/>
    <row r="123" s="28" customFormat="1" ht="12.75"/>
    <row r="124" s="28" customFormat="1" ht="12.75"/>
    <row r="125" s="28" customFormat="1" ht="12.75"/>
    <row r="126" s="28" customFormat="1" ht="12.75"/>
    <row r="127" s="28" customFormat="1" ht="12.75"/>
    <row r="128" s="28" customFormat="1" ht="12.75"/>
    <row r="129" s="28" customFormat="1" ht="12.75"/>
    <row r="130" s="28" customFormat="1" ht="12.75"/>
    <row r="131" s="28" customFormat="1" ht="12.75"/>
    <row r="132" s="28" customFormat="1" ht="12.75"/>
    <row r="133" s="28" customFormat="1" ht="12.75"/>
    <row r="134" s="28" customFormat="1" ht="12.75"/>
    <row r="135" s="28" customFormat="1" ht="12.75"/>
    <row r="136" s="28" customFormat="1" ht="12.75"/>
    <row r="137" s="28" customFormat="1" ht="12.75"/>
    <row r="138" s="28" customFormat="1" ht="12.75"/>
    <row r="139" s="28" customFormat="1" ht="12.75"/>
    <row r="140" s="28" customFormat="1" ht="12.75"/>
    <row r="141" s="28" customFormat="1" ht="12.75"/>
    <row r="142" s="28" customFormat="1" ht="12.75"/>
    <row r="143" s="28" customFormat="1" ht="12.75"/>
    <row r="144" s="28" customFormat="1" ht="12.75"/>
    <row r="145" s="28" customFormat="1" ht="12.75"/>
    <row r="146" s="28" customFormat="1" ht="12.75"/>
    <row r="147" s="28" customFormat="1" ht="12.75"/>
    <row r="148" s="28" customFormat="1" ht="12.75"/>
    <row r="149" s="28" customFormat="1" ht="12.75"/>
    <row r="150" s="28" customFormat="1" ht="12.75"/>
    <row r="151" s="28" customFormat="1" ht="12.75"/>
    <row r="152" s="28" customFormat="1" ht="12.75"/>
    <row r="153" s="28" customFormat="1" ht="12.75"/>
    <row r="154" s="28" customFormat="1" ht="12.75"/>
    <row r="155" s="28" customFormat="1" ht="12.75"/>
    <row r="156" s="28" customFormat="1" ht="12.75"/>
    <row r="157" s="28" customFormat="1" ht="12.75"/>
    <row r="158" s="28" customFormat="1" ht="12.75"/>
    <row r="159" s="28" customFormat="1" ht="12.75"/>
    <row r="160" s="28" customFormat="1" ht="12.75"/>
    <row r="161" s="28" customFormat="1" ht="12.75"/>
    <row r="162" s="28" customFormat="1" ht="12.75"/>
    <row r="163" s="28" customFormat="1" ht="12.75"/>
    <row r="164" s="28" customFormat="1" ht="12.75"/>
    <row r="165" s="28" customFormat="1" ht="12.75"/>
    <row r="166" s="28" customFormat="1" ht="12.75"/>
    <row r="167" s="28" customFormat="1" ht="12.75"/>
    <row r="168" s="28" customFormat="1" ht="12.75"/>
    <row r="169" s="28" customFormat="1" ht="12.75"/>
    <row r="170" s="28" customFormat="1" ht="12.75"/>
    <row r="171" s="28" customFormat="1" ht="12.75"/>
    <row r="172" s="28" customFormat="1" ht="12.75"/>
    <row r="173" s="28" customFormat="1" ht="12.75"/>
    <row r="174" s="28" customFormat="1" ht="12.75"/>
    <row r="175" s="28" customFormat="1" ht="12.75"/>
    <row r="176" s="28" customFormat="1" ht="12.75"/>
    <row r="177" s="28" customFormat="1" ht="12.75"/>
    <row r="178" s="28" customFormat="1" ht="12.75"/>
    <row r="179" s="28" customFormat="1" ht="12.75"/>
    <row r="180" s="28" customFormat="1" ht="12.75"/>
    <row r="181" s="28" customFormat="1" ht="12.75"/>
    <row r="182" s="28" customFormat="1" ht="12.75"/>
    <row r="183" s="28" customFormat="1" ht="12.75"/>
    <row r="184" s="28" customFormat="1" ht="12.75"/>
    <row r="185" s="28" customFormat="1" ht="12.75"/>
    <row r="186" s="28" customFormat="1" ht="12.75"/>
    <row r="187" s="28" customFormat="1" ht="12.75"/>
    <row r="188" s="28" customFormat="1" ht="12.75"/>
    <row r="189" s="28" customFormat="1" ht="12.75"/>
    <row r="190" s="28" customFormat="1" ht="12.75"/>
    <row r="191" s="28" customFormat="1" ht="12.75"/>
    <row r="192" s="28" customFormat="1" ht="12.75"/>
    <row r="193" s="28" customFormat="1" ht="12.75"/>
    <row r="194" s="28" customFormat="1" ht="12.75"/>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O293"/>
  <sheetViews>
    <sheetView zoomScale="75" zoomScaleNormal="75" zoomScalePageLayoutView="0" workbookViewId="0" topLeftCell="A1">
      <selection activeCell="A5" sqref="A5:IV15"/>
    </sheetView>
  </sheetViews>
  <sheetFormatPr defaultColWidth="11.421875" defaultRowHeight="12.75"/>
  <cols>
    <col min="1" max="1" width="37.00390625" style="4" customWidth="1"/>
    <col min="2" max="2" width="58.57421875" style="4" customWidth="1"/>
    <col min="3" max="3" width="21.8515625" style="4" customWidth="1"/>
    <col min="4" max="4" width="25.140625" style="1" customWidth="1"/>
    <col min="5" max="5" width="55.28125" style="1" customWidth="1"/>
    <col min="6" max="6" width="34.421875" style="4" customWidth="1"/>
    <col min="7" max="7" width="32.7109375" style="4" customWidth="1"/>
    <col min="8" max="8" width="11.8515625" style="1" customWidth="1"/>
    <col min="9" max="16384" width="11.421875" style="1" customWidth="1"/>
  </cols>
  <sheetData>
    <row r="1" spans="2:3" ht="98.25" customHeight="1" thickBot="1">
      <c r="B1" s="60" t="s">
        <v>513</v>
      </c>
      <c r="C1" s="59"/>
    </row>
    <row r="2" spans="1:2" ht="32.25" customHeight="1">
      <c r="A2" s="63" t="s">
        <v>31</v>
      </c>
      <c r="B2" s="167">
        <v>2018</v>
      </c>
    </row>
    <row r="3" spans="1:7" ht="42.75" customHeight="1" thickBot="1">
      <c r="A3" s="64" t="s">
        <v>32</v>
      </c>
      <c r="B3" s="75">
        <v>4</v>
      </c>
      <c r="C3" s="5"/>
      <c r="D3" s="2"/>
      <c r="E3" s="3"/>
      <c r="F3" s="5"/>
      <c r="G3" s="5"/>
    </row>
    <row r="4" spans="1:7" ht="27" customHeight="1" thickBot="1">
      <c r="A4" s="13"/>
      <c r="B4" s="5"/>
      <c r="C4" s="5"/>
      <c r="D4" s="2"/>
      <c r="E4" s="3"/>
      <c r="F4" s="5"/>
      <c r="G4" s="5"/>
    </row>
    <row r="5" spans="1:8" s="74" customFormat="1" ht="24" customHeight="1">
      <c r="A5" s="314" t="s">
        <v>184</v>
      </c>
      <c r="B5" s="314"/>
      <c r="C5" s="314"/>
      <c r="D5" s="314"/>
      <c r="E5" s="314"/>
      <c r="F5" s="314"/>
      <c r="G5" s="315"/>
      <c r="H5" s="6"/>
    </row>
    <row r="6" spans="1:9" s="74" customFormat="1" ht="47.25" thickBot="1">
      <c r="A6" s="71" t="s">
        <v>177</v>
      </c>
      <c r="B6" s="71" t="s">
        <v>178</v>
      </c>
      <c r="C6" s="71" t="s">
        <v>179</v>
      </c>
      <c r="D6" s="72" t="s">
        <v>180</v>
      </c>
      <c r="E6" s="71" t="s">
        <v>181</v>
      </c>
      <c r="F6" s="71" t="s">
        <v>182</v>
      </c>
      <c r="G6" s="73" t="s">
        <v>183</v>
      </c>
      <c r="I6" s="74" t="s">
        <v>878</v>
      </c>
    </row>
    <row r="7" spans="1:15" s="74" customFormat="1" ht="26.25" customHeight="1">
      <c r="A7" s="316"/>
      <c r="B7" s="316"/>
      <c r="C7" s="196"/>
      <c r="D7" s="196"/>
      <c r="E7" s="196"/>
      <c r="F7" s="196"/>
      <c r="G7" s="197"/>
      <c r="I7" s="129"/>
      <c r="J7" s="129"/>
      <c r="M7" s="198"/>
      <c r="N7" s="198"/>
      <c r="O7" s="129"/>
    </row>
    <row r="8" spans="1:8" s="288" customFormat="1" ht="79.5">
      <c r="A8" s="84" t="s">
        <v>879</v>
      </c>
      <c r="B8" s="282" t="s">
        <v>880</v>
      </c>
      <c r="C8" s="283" t="s">
        <v>881</v>
      </c>
      <c r="D8" s="284" t="s">
        <v>882</v>
      </c>
      <c r="E8" s="285" t="s">
        <v>883</v>
      </c>
      <c r="F8" s="84" t="s">
        <v>879</v>
      </c>
      <c r="G8" s="286" t="s">
        <v>884</v>
      </c>
      <c r="H8" s="287"/>
    </row>
    <row r="9" spans="1:8" s="288" customFormat="1" ht="68.25">
      <c r="A9" s="289" t="s">
        <v>885</v>
      </c>
      <c r="B9" s="290" t="s">
        <v>886</v>
      </c>
      <c r="C9" s="283" t="s">
        <v>887</v>
      </c>
      <c r="D9" s="284" t="s">
        <v>882</v>
      </c>
      <c r="E9" s="291" t="s">
        <v>888</v>
      </c>
      <c r="F9" s="292" t="s">
        <v>885</v>
      </c>
      <c r="G9" s="286">
        <v>300000</v>
      </c>
      <c r="H9" s="287"/>
    </row>
    <row r="10" spans="1:10" s="74" customFormat="1" ht="68.25">
      <c r="A10" s="289" t="s">
        <v>889</v>
      </c>
      <c r="B10" s="290" t="s">
        <v>886</v>
      </c>
      <c r="C10" s="283" t="s">
        <v>887</v>
      </c>
      <c r="D10" s="284" t="s">
        <v>882</v>
      </c>
      <c r="E10" s="291" t="s">
        <v>888</v>
      </c>
      <c r="F10" s="292" t="s">
        <v>890</v>
      </c>
      <c r="G10" s="286">
        <v>300000</v>
      </c>
      <c r="I10" s="129"/>
      <c r="J10" s="129"/>
    </row>
    <row r="11" spans="1:10" s="74" customFormat="1" ht="68.25">
      <c r="A11" s="289" t="s">
        <v>891</v>
      </c>
      <c r="B11" s="290" t="s">
        <v>886</v>
      </c>
      <c r="C11" s="283" t="s">
        <v>892</v>
      </c>
      <c r="D11" s="284" t="s">
        <v>882</v>
      </c>
      <c r="E11" s="291" t="s">
        <v>888</v>
      </c>
      <c r="F11" s="292" t="s">
        <v>893</v>
      </c>
      <c r="G11" s="286">
        <v>300000</v>
      </c>
      <c r="I11" s="129"/>
      <c r="J11" s="129"/>
    </row>
    <row r="12" spans="1:10" s="74" customFormat="1" ht="68.25">
      <c r="A12" s="289" t="s">
        <v>894</v>
      </c>
      <c r="B12" s="290" t="s">
        <v>886</v>
      </c>
      <c r="C12" s="283" t="s">
        <v>892</v>
      </c>
      <c r="D12" s="284" t="s">
        <v>882</v>
      </c>
      <c r="E12" s="293" t="s">
        <v>888</v>
      </c>
      <c r="F12" s="292" t="s">
        <v>895</v>
      </c>
      <c r="G12" s="286">
        <v>300000</v>
      </c>
      <c r="I12" s="129"/>
      <c r="J12" s="129"/>
    </row>
    <row r="13" spans="1:7" s="74" customFormat="1" ht="139.5" customHeight="1">
      <c r="A13" s="294" t="s">
        <v>896</v>
      </c>
      <c r="B13" s="285" t="s">
        <v>897</v>
      </c>
      <c r="C13" s="295" t="s">
        <v>898</v>
      </c>
      <c r="D13" s="296" t="s">
        <v>882</v>
      </c>
      <c r="E13" s="297" t="s">
        <v>899</v>
      </c>
      <c r="F13" s="294" t="s">
        <v>900</v>
      </c>
      <c r="G13" s="298">
        <v>270000</v>
      </c>
    </row>
    <row r="14" spans="1:7" s="74" customFormat="1" ht="92.25">
      <c r="A14" s="84" t="s">
        <v>901</v>
      </c>
      <c r="B14" s="299" t="s">
        <v>902</v>
      </c>
      <c r="C14" s="300" t="s">
        <v>903</v>
      </c>
      <c r="D14" s="284" t="s">
        <v>882</v>
      </c>
      <c r="E14" s="301" t="s">
        <v>904</v>
      </c>
      <c r="F14" s="302" t="s">
        <v>901</v>
      </c>
      <c r="G14" s="303">
        <v>248050</v>
      </c>
    </row>
    <row r="15" spans="1:7" s="74" customFormat="1" ht="105">
      <c r="A15" s="84" t="s">
        <v>905</v>
      </c>
      <c r="B15" s="299" t="s">
        <v>906</v>
      </c>
      <c r="C15" s="300" t="s">
        <v>907</v>
      </c>
      <c r="D15" s="284" t="s">
        <v>882</v>
      </c>
      <c r="E15" s="301" t="s">
        <v>908</v>
      </c>
      <c r="F15" s="84" t="s">
        <v>905</v>
      </c>
      <c r="G15" s="303">
        <v>67500</v>
      </c>
    </row>
    <row r="16" s="74" customFormat="1" ht="9.75"/>
    <row r="17" s="192" customFormat="1" ht="9.75"/>
    <row r="18" s="74" customFormat="1" ht="214.5" customHeight="1"/>
    <row r="19" s="74" customFormat="1" ht="9.75"/>
    <row r="20" s="195" customFormat="1" ht="354" customHeight="1"/>
    <row r="21" s="74" customFormat="1" ht="9.75"/>
    <row r="22" s="61" customFormat="1" ht="12.75"/>
    <row r="23" s="61" customFormat="1" ht="12.75"/>
    <row r="24" s="61" customFormat="1" ht="12.75"/>
    <row r="25" s="61" customFormat="1" ht="12.75"/>
    <row r="26" s="61" customFormat="1" ht="12.75"/>
    <row r="27" s="61" customFormat="1" ht="12.75"/>
    <row r="28" s="61" customFormat="1" ht="12.75"/>
    <row r="29" s="61" customFormat="1" ht="12.75"/>
    <row r="30" spans="1:7" ht="9.75">
      <c r="A30" s="1"/>
      <c r="B30" s="1"/>
      <c r="C30" s="1"/>
      <c r="F30" s="1"/>
      <c r="G30" s="1"/>
    </row>
    <row r="31" spans="1:7" ht="9.75">
      <c r="A31" s="1"/>
      <c r="B31" s="1"/>
      <c r="C31" s="1"/>
      <c r="F31" s="1"/>
      <c r="G31" s="1"/>
    </row>
    <row r="32" spans="1:7" ht="9.75">
      <c r="A32" s="1"/>
      <c r="B32" s="1"/>
      <c r="C32" s="1"/>
      <c r="F32" s="1"/>
      <c r="G32" s="1"/>
    </row>
    <row r="33" spans="1:7" ht="9.75">
      <c r="A33" s="1"/>
      <c r="B33" s="1"/>
      <c r="C33" s="1"/>
      <c r="F33" s="1"/>
      <c r="G33" s="1"/>
    </row>
    <row r="34" spans="1:7" ht="9.75">
      <c r="A34" s="1"/>
      <c r="B34" s="1"/>
      <c r="C34" s="1"/>
      <c r="F34" s="1"/>
      <c r="G34" s="1"/>
    </row>
    <row r="35" spans="1:7" ht="9.75">
      <c r="A35" s="1"/>
      <c r="B35" s="1"/>
      <c r="C35" s="1"/>
      <c r="F35" s="1"/>
      <c r="G35" s="1"/>
    </row>
    <row r="36" spans="1:7" ht="9.75">
      <c r="A36" s="1"/>
      <c r="B36" s="1"/>
      <c r="C36" s="1"/>
      <c r="F36" s="1"/>
      <c r="G36" s="1"/>
    </row>
    <row r="37" spans="1:7" ht="9.75">
      <c r="A37" s="1"/>
      <c r="B37" s="1"/>
      <c r="C37" s="1"/>
      <c r="F37" s="1"/>
      <c r="G37" s="1"/>
    </row>
    <row r="38" spans="1:7" ht="9.75">
      <c r="A38" s="1"/>
      <c r="B38" s="1"/>
      <c r="C38" s="1"/>
      <c r="F38" s="1"/>
      <c r="G38" s="1"/>
    </row>
    <row r="39" spans="1:7" ht="9.75">
      <c r="A39" s="1"/>
      <c r="B39" s="1"/>
      <c r="C39" s="1"/>
      <c r="F39" s="1"/>
      <c r="G39" s="1"/>
    </row>
    <row r="40" spans="1:7" ht="9.75">
      <c r="A40" s="1"/>
      <c r="B40" s="1"/>
      <c r="C40" s="1"/>
      <c r="F40" s="1"/>
      <c r="G40" s="1"/>
    </row>
    <row r="41" spans="1:7" ht="9.75">
      <c r="A41" s="1"/>
      <c r="B41" s="1"/>
      <c r="C41" s="1"/>
      <c r="F41" s="1"/>
      <c r="G41" s="1"/>
    </row>
    <row r="42" spans="1:7" ht="9.75">
      <c r="A42" s="1"/>
      <c r="B42" s="1"/>
      <c r="C42" s="1"/>
      <c r="F42" s="1"/>
      <c r="G42" s="1"/>
    </row>
    <row r="43" spans="1:7" ht="9.75">
      <c r="A43" s="1"/>
      <c r="B43" s="1"/>
      <c r="C43" s="1"/>
      <c r="F43" s="1"/>
      <c r="G43" s="1"/>
    </row>
    <row r="44" spans="1:7" ht="9.75">
      <c r="A44" s="1"/>
      <c r="B44" s="1"/>
      <c r="C44" s="1"/>
      <c r="F44" s="1"/>
      <c r="G44" s="1"/>
    </row>
    <row r="45" spans="1:7" ht="9.75">
      <c r="A45" s="1"/>
      <c r="B45" s="1"/>
      <c r="C45" s="1"/>
      <c r="F45" s="1"/>
      <c r="G45" s="1"/>
    </row>
    <row r="46" spans="1:7" ht="9.75">
      <c r="A46" s="1"/>
      <c r="B46" s="1"/>
      <c r="C46" s="1"/>
      <c r="F46" s="1"/>
      <c r="G46" s="1"/>
    </row>
    <row r="47" spans="1:7" ht="9.75">
      <c r="A47" s="1"/>
      <c r="B47" s="1"/>
      <c r="C47" s="1"/>
      <c r="F47" s="1"/>
      <c r="G47" s="1"/>
    </row>
    <row r="48" spans="1:7" ht="9.75">
      <c r="A48" s="1"/>
      <c r="B48" s="1"/>
      <c r="C48" s="1"/>
      <c r="F48" s="1"/>
      <c r="G48" s="1"/>
    </row>
    <row r="49" spans="1:7" ht="9.75">
      <c r="A49" s="1"/>
      <c r="B49" s="1"/>
      <c r="C49" s="1"/>
      <c r="F49" s="1"/>
      <c r="G49" s="1"/>
    </row>
    <row r="50" spans="1:7" ht="9.75">
      <c r="A50" s="1"/>
      <c r="B50" s="1"/>
      <c r="C50" s="1"/>
      <c r="F50" s="1"/>
      <c r="G50" s="1"/>
    </row>
    <row r="51" spans="1:7" ht="9.75">
      <c r="A51" s="1"/>
      <c r="B51" s="1"/>
      <c r="C51" s="1"/>
      <c r="F51" s="1"/>
      <c r="G51" s="1"/>
    </row>
    <row r="52" spans="1:7" ht="9.75">
      <c r="A52" s="1"/>
      <c r="B52" s="1"/>
      <c r="C52" s="1"/>
      <c r="F52" s="1"/>
      <c r="G52" s="1"/>
    </row>
    <row r="53" spans="1:7" ht="9.75">
      <c r="A53" s="1"/>
      <c r="B53" s="1"/>
      <c r="C53" s="1"/>
      <c r="F53" s="1"/>
      <c r="G53" s="1"/>
    </row>
    <row r="54" spans="1:7" ht="9.75">
      <c r="A54" s="1"/>
      <c r="B54" s="1"/>
      <c r="C54" s="1"/>
      <c r="F54" s="1"/>
      <c r="G54" s="1"/>
    </row>
    <row r="55" spans="1:7" ht="9.75">
      <c r="A55" s="1"/>
      <c r="B55" s="1"/>
      <c r="C55" s="1"/>
      <c r="F55" s="1"/>
      <c r="G55" s="1"/>
    </row>
    <row r="56" spans="1:7" ht="9.75">
      <c r="A56" s="1"/>
      <c r="B56" s="1"/>
      <c r="C56" s="1"/>
      <c r="F56" s="1"/>
      <c r="G56" s="1"/>
    </row>
    <row r="57" spans="1:7" ht="9.75">
      <c r="A57" s="1"/>
      <c r="B57" s="1"/>
      <c r="C57" s="1"/>
      <c r="F57" s="1"/>
      <c r="G57" s="1"/>
    </row>
    <row r="58" spans="1:7" ht="9.75">
      <c r="A58" s="1"/>
      <c r="B58" s="1"/>
      <c r="C58" s="1"/>
      <c r="F58" s="1"/>
      <c r="G58" s="1"/>
    </row>
    <row r="59" spans="1:7" ht="9.75">
      <c r="A59" s="1"/>
      <c r="B59" s="1"/>
      <c r="C59" s="1"/>
      <c r="F59" s="1"/>
      <c r="G59" s="1"/>
    </row>
    <row r="60" spans="1:7" ht="9.75">
      <c r="A60" s="1"/>
      <c r="B60" s="1"/>
      <c r="C60" s="1"/>
      <c r="F60" s="1"/>
      <c r="G60" s="1"/>
    </row>
    <row r="61" spans="1:7" ht="9.75">
      <c r="A61" s="1"/>
      <c r="B61" s="1"/>
      <c r="C61" s="1"/>
      <c r="F61" s="1"/>
      <c r="G61" s="1"/>
    </row>
    <row r="62" spans="1:7" ht="9.75">
      <c r="A62" s="1"/>
      <c r="B62" s="1"/>
      <c r="C62" s="1"/>
      <c r="F62" s="1"/>
      <c r="G62" s="1"/>
    </row>
    <row r="63" spans="1:7" ht="9.75">
      <c r="A63" s="1"/>
      <c r="B63" s="1"/>
      <c r="C63" s="1"/>
      <c r="F63" s="1"/>
      <c r="G63" s="1"/>
    </row>
    <row r="64" spans="1:7" ht="9.75">
      <c r="A64" s="1"/>
      <c r="B64" s="1"/>
      <c r="C64" s="1"/>
      <c r="F64" s="1"/>
      <c r="G64" s="1"/>
    </row>
    <row r="65" spans="1:7" ht="9.75">
      <c r="A65" s="1"/>
      <c r="B65" s="1"/>
      <c r="C65" s="1"/>
      <c r="F65" s="1"/>
      <c r="G65" s="1"/>
    </row>
    <row r="66" spans="1:7" ht="9.75">
      <c r="A66" s="1"/>
      <c r="B66" s="1"/>
      <c r="C66" s="1"/>
      <c r="F66" s="1"/>
      <c r="G66" s="1"/>
    </row>
    <row r="67" spans="1:7" ht="9.75">
      <c r="A67" s="1"/>
      <c r="B67" s="1"/>
      <c r="C67" s="1"/>
      <c r="F67" s="1"/>
      <c r="G67" s="1"/>
    </row>
    <row r="68" spans="1:7" ht="9.75">
      <c r="A68" s="1"/>
      <c r="B68" s="1"/>
      <c r="C68" s="1"/>
      <c r="F68" s="1"/>
      <c r="G68" s="1"/>
    </row>
    <row r="69" spans="1:7" ht="9.75">
      <c r="A69" s="1"/>
      <c r="B69" s="1"/>
      <c r="C69" s="1"/>
      <c r="F69" s="1"/>
      <c r="G69" s="1"/>
    </row>
    <row r="70" spans="1:7" ht="9.75">
      <c r="A70" s="1"/>
      <c r="B70" s="1"/>
      <c r="C70" s="1"/>
      <c r="F70" s="1"/>
      <c r="G70" s="1"/>
    </row>
    <row r="71" spans="1:7" ht="9.75">
      <c r="A71" s="1"/>
      <c r="B71" s="1"/>
      <c r="C71" s="1"/>
      <c r="F71" s="1"/>
      <c r="G71" s="1"/>
    </row>
    <row r="72" spans="1:7" ht="9.75">
      <c r="A72" s="1"/>
      <c r="B72" s="1"/>
      <c r="C72" s="1"/>
      <c r="F72" s="1"/>
      <c r="G72" s="1"/>
    </row>
    <row r="73" spans="1:7" ht="9.75">
      <c r="A73" s="1"/>
      <c r="B73" s="1"/>
      <c r="C73" s="1"/>
      <c r="F73" s="1"/>
      <c r="G73" s="1"/>
    </row>
    <row r="74" spans="1:7" ht="9.75">
      <c r="A74" s="1"/>
      <c r="B74" s="1"/>
      <c r="C74" s="1"/>
      <c r="F74" s="1"/>
      <c r="G74" s="1"/>
    </row>
    <row r="75" spans="1:7" ht="9.75">
      <c r="A75" s="1"/>
      <c r="B75" s="1"/>
      <c r="C75" s="1"/>
      <c r="F75" s="1"/>
      <c r="G75" s="1"/>
    </row>
    <row r="76" spans="1:7" ht="9.75">
      <c r="A76" s="1"/>
      <c r="B76" s="1"/>
      <c r="C76" s="1"/>
      <c r="F76" s="1"/>
      <c r="G76" s="1"/>
    </row>
    <row r="77" spans="1:7" ht="9.75">
      <c r="A77" s="1"/>
      <c r="B77" s="1"/>
      <c r="C77" s="1"/>
      <c r="F77" s="1"/>
      <c r="G77" s="1"/>
    </row>
    <row r="78" spans="1:7" ht="9.75">
      <c r="A78" s="1"/>
      <c r="B78" s="1"/>
      <c r="C78" s="1"/>
      <c r="F78" s="1"/>
      <c r="G78" s="1"/>
    </row>
    <row r="79" spans="1:7" ht="9.75">
      <c r="A79" s="1"/>
      <c r="B79" s="1"/>
      <c r="C79" s="1"/>
      <c r="F79" s="1"/>
      <c r="G79" s="1"/>
    </row>
    <row r="80" spans="1:7" ht="9.75">
      <c r="A80" s="1"/>
      <c r="B80" s="1"/>
      <c r="C80" s="1"/>
      <c r="F80" s="1"/>
      <c r="G80" s="1"/>
    </row>
    <row r="81" spans="1:7" ht="9.75">
      <c r="A81" s="1"/>
      <c r="B81" s="1"/>
      <c r="C81" s="1"/>
      <c r="F81" s="1"/>
      <c r="G81" s="1"/>
    </row>
    <row r="82" spans="1:7" ht="9.75">
      <c r="A82" s="1"/>
      <c r="B82" s="1"/>
      <c r="C82" s="1"/>
      <c r="F82" s="1"/>
      <c r="G82" s="1"/>
    </row>
    <row r="83" spans="1:7" ht="9.75">
      <c r="A83" s="1"/>
      <c r="B83" s="1"/>
      <c r="C83" s="1"/>
      <c r="F83" s="1"/>
      <c r="G83" s="1"/>
    </row>
    <row r="84" spans="1:7" ht="9.75">
      <c r="A84" s="1"/>
      <c r="B84" s="1"/>
      <c r="C84" s="1"/>
      <c r="F84" s="1"/>
      <c r="G84" s="1"/>
    </row>
    <row r="85" spans="1:7" ht="9.75">
      <c r="A85" s="1"/>
      <c r="B85" s="1"/>
      <c r="C85" s="1"/>
      <c r="F85" s="1"/>
      <c r="G85" s="1"/>
    </row>
    <row r="86" spans="1:7" ht="9.75">
      <c r="A86" s="1"/>
      <c r="B86" s="1"/>
      <c r="C86" s="1"/>
      <c r="F86" s="1"/>
      <c r="G86" s="1"/>
    </row>
    <row r="87" spans="1:7" ht="9.75">
      <c r="A87" s="1"/>
      <c r="B87" s="1"/>
      <c r="C87" s="1"/>
      <c r="F87" s="1"/>
      <c r="G87" s="1"/>
    </row>
    <row r="88" spans="1:7" ht="9.75">
      <c r="A88" s="1"/>
      <c r="B88" s="1"/>
      <c r="C88" s="1"/>
      <c r="F88" s="1"/>
      <c r="G88" s="1"/>
    </row>
    <row r="89" spans="1:7" ht="9.75">
      <c r="A89" s="1"/>
      <c r="B89" s="1"/>
      <c r="C89" s="1"/>
      <c r="F89" s="1"/>
      <c r="G89" s="1"/>
    </row>
    <row r="90" spans="1:7" ht="9.75">
      <c r="A90" s="1"/>
      <c r="B90" s="1"/>
      <c r="C90" s="1"/>
      <c r="F90" s="1"/>
      <c r="G90" s="1"/>
    </row>
    <row r="91" spans="1:7" ht="9.75">
      <c r="A91" s="1"/>
      <c r="B91" s="1"/>
      <c r="C91" s="1"/>
      <c r="F91" s="1"/>
      <c r="G91" s="1"/>
    </row>
    <row r="92" spans="1:7" ht="9.75">
      <c r="A92" s="1"/>
      <c r="B92" s="1"/>
      <c r="C92" s="1"/>
      <c r="F92" s="1"/>
      <c r="G92" s="1"/>
    </row>
    <row r="93" spans="1:7" ht="9.75">
      <c r="A93" s="1"/>
      <c r="B93" s="1"/>
      <c r="C93" s="1"/>
      <c r="F93" s="1"/>
      <c r="G93" s="1"/>
    </row>
    <row r="94" spans="1:7" ht="9.75">
      <c r="A94" s="1"/>
      <c r="B94" s="1"/>
      <c r="C94" s="1"/>
      <c r="F94" s="1"/>
      <c r="G94" s="1"/>
    </row>
    <row r="95" spans="1:7" ht="9.75">
      <c r="A95" s="1"/>
      <c r="B95" s="1"/>
      <c r="C95" s="1"/>
      <c r="F95" s="1"/>
      <c r="G95" s="1"/>
    </row>
    <row r="96" spans="1:7" ht="9.75">
      <c r="A96" s="1"/>
      <c r="B96" s="1"/>
      <c r="C96" s="1"/>
      <c r="F96" s="1"/>
      <c r="G96" s="1"/>
    </row>
    <row r="97" spans="1:7" ht="9.75">
      <c r="A97" s="1"/>
      <c r="B97" s="1"/>
      <c r="C97" s="1"/>
      <c r="F97" s="1"/>
      <c r="G97" s="1"/>
    </row>
    <row r="98" spans="1:7" ht="9.75">
      <c r="A98" s="1"/>
      <c r="B98" s="1"/>
      <c r="C98" s="1"/>
      <c r="F98" s="1"/>
      <c r="G98" s="1"/>
    </row>
    <row r="99" spans="1:7" ht="9.75">
      <c r="A99" s="1"/>
      <c r="B99" s="1"/>
      <c r="C99" s="1"/>
      <c r="F99" s="1"/>
      <c r="G99" s="1"/>
    </row>
    <row r="100" spans="1:7" ht="9.75">
      <c r="A100" s="1"/>
      <c r="B100" s="1"/>
      <c r="C100" s="1"/>
      <c r="F100" s="1"/>
      <c r="G100" s="1"/>
    </row>
    <row r="101" spans="1:7" ht="9.75">
      <c r="A101" s="1"/>
      <c r="B101" s="1"/>
      <c r="C101" s="1"/>
      <c r="F101" s="1"/>
      <c r="G101" s="1"/>
    </row>
    <row r="102" spans="1:7" ht="9.75">
      <c r="A102" s="1"/>
      <c r="B102" s="1"/>
      <c r="C102" s="1"/>
      <c r="F102" s="1"/>
      <c r="G102" s="1"/>
    </row>
    <row r="103" spans="1:7" ht="9.75">
      <c r="A103" s="1"/>
      <c r="B103" s="1"/>
      <c r="C103" s="1"/>
      <c r="F103" s="1"/>
      <c r="G103" s="1"/>
    </row>
    <row r="104" spans="1:7" ht="9.75">
      <c r="A104" s="1"/>
      <c r="B104" s="1"/>
      <c r="C104" s="1"/>
      <c r="F104" s="1"/>
      <c r="G104" s="1"/>
    </row>
    <row r="105" spans="1:7" ht="9.75">
      <c r="A105" s="1"/>
      <c r="B105" s="1"/>
      <c r="C105" s="1"/>
      <c r="F105" s="1"/>
      <c r="G105" s="1"/>
    </row>
    <row r="106" spans="1:7" ht="9.75">
      <c r="A106" s="1"/>
      <c r="B106" s="1"/>
      <c r="C106" s="1"/>
      <c r="F106" s="1"/>
      <c r="G106" s="1"/>
    </row>
    <row r="107" spans="1:7" ht="9.75">
      <c r="A107" s="1"/>
      <c r="B107" s="1"/>
      <c r="C107" s="1"/>
      <c r="F107" s="1"/>
      <c r="G107" s="1"/>
    </row>
    <row r="108" spans="1:7" ht="9.75">
      <c r="A108" s="1"/>
      <c r="B108" s="1"/>
      <c r="C108" s="1"/>
      <c r="F108" s="1"/>
      <c r="G108" s="1"/>
    </row>
    <row r="109" spans="1:7" ht="9.75">
      <c r="A109" s="1"/>
      <c r="B109" s="1"/>
      <c r="C109" s="1"/>
      <c r="F109" s="1"/>
      <c r="G109" s="1"/>
    </row>
    <row r="110" spans="1:7" ht="9.75">
      <c r="A110" s="1"/>
      <c r="B110" s="1"/>
      <c r="C110" s="1"/>
      <c r="F110" s="1"/>
      <c r="G110" s="1"/>
    </row>
    <row r="111" spans="1:7" ht="9.75">
      <c r="A111" s="1"/>
      <c r="B111" s="1"/>
      <c r="C111" s="1"/>
      <c r="F111" s="1"/>
      <c r="G111" s="1"/>
    </row>
    <row r="112" spans="1:7" ht="9.75">
      <c r="A112" s="1"/>
      <c r="B112" s="1"/>
      <c r="C112" s="1"/>
      <c r="F112" s="1"/>
      <c r="G112" s="1"/>
    </row>
    <row r="113" spans="1:7" ht="9.75">
      <c r="A113" s="1"/>
      <c r="B113" s="1"/>
      <c r="C113" s="1"/>
      <c r="F113" s="1"/>
      <c r="G113" s="1"/>
    </row>
    <row r="114" spans="1:7" ht="9.75">
      <c r="A114" s="1"/>
      <c r="B114" s="1"/>
      <c r="C114" s="1"/>
      <c r="F114" s="1"/>
      <c r="G114" s="1"/>
    </row>
    <row r="115" spans="1:7" ht="9.75">
      <c r="A115" s="1"/>
      <c r="B115" s="1"/>
      <c r="C115" s="1"/>
      <c r="F115" s="1"/>
      <c r="G115" s="1"/>
    </row>
    <row r="116" spans="1:7" ht="9.75">
      <c r="A116" s="1"/>
      <c r="B116" s="1"/>
      <c r="C116" s="1"/>
      <c r="F116" s="1"/>
      <c r="G116" s="1"/>
    </row>
    <row r="117" spans="1:7" ht="9.75">
      <c r="A117" s="1"/>
      <c r="B117" s="1"/>
      <c r="C117" s="1"/>
      <c r="F117" s="1"/>
      <c r="G117" s="1"/>
    </row>
    <row r="118" spans="1:7" ht="9.75">
      <c r="A118" s="1"/>
      <c r="B118" s="1"/>
      <c r="C118" s="1"/>
      <c r="F118" s="1"/>
      <c r="G118" s="1"/>
    </row>
    <row r="119" spans="1:7" ht="9.75">
      <c r="A119" s="1"/>
      <c r="B119" s="1"/>
      <c r="C119" s="1"/>
      <c r="F119" s="1"/>
      <c r="G119" s="1"/>
    </row>
    <row r="120" spans="1:7" ht="9.75">
      <c r="A120" s="1"/>
      <c r="B120" s="1"/>
      <c r="C120" s="1"/>
      <c r="F120" s="1"/>
      <c r="G120" s="1"/>
    </row>
    <row r="121" spans="1:7" ht="9.75">
      <c r="A121" s="1"/>
      <c r="B121" s="1"/>
      <c r="C121" s="1"/>
      <c r="F121" s="1"/>
      <c r="G121" s="1"/>
    </row>
    <row r="122" spans="1:7" ht="9.75">
      <c r="A122" s="1"/>
      <c r="B122" s="1"/>
      <c r="C122" s="1"/>
      <c r="F122" s="1"/>
      <c r="G122" s="1"/>
    </row>
    <row r="123" spans="1:7" ht="9.75">
      <c r="A123" s="1"/>
      <c r="B123" s="1"/>
      <c r="C123" s="1"/>
      <c r="F123" s="1"/>
      <c r="G123" s="1"/>
    </row>
    <row r="124" spans="1:7" ht="9.75">
      <c r="A124" s="1"/>
      <c r="B124" s="1"/>
      <c r="C124" s="1"/>
      <c r="F124" s="1"/>
      <c r="G124" s="1"/>
    </row>
    <row r="125" spans="1:7" ht="9.75">
      <c r="A125" s="1"/>
      <c r="B125" s="1"/>
      <c r="C125" s="1"/>
      <c r="F125" s="1"/>
      <c r="G125" s="1"/>
    </row>
    <row r="126" spans="1:7" ht="9.75">
      <c r="A126" s="1"/>
      <c r="B126" s="1"/>
      <c r="C126" s="1"/>
      <c r="F126" s="1"/>
      <c r="G126" s="1"/>
    </row>
    <row r="127" spans="1:7" ht="9.75">
      <c r="A127" s="1"/>
      <c r="B127" s="1"/>
      <c r="C127" s="1"/>
      <c r="F127" s="1"/>
      <c r="G127" s="1"/>
    </row>
    <row r="128" spans="1:7" ht="9.75">
      <c r="A128" s="1"/>
      <c r="B128" s="1"/>
      <c r="C128" s="1"/>
      <c r="F128" s="1"/>
      <c r="G128" s="1"/>
    </row>
    <row r="129" spans="1:7" ht="9.75">
      <c r="A129" s="1"/>
      <c r="B129" s="1"/>
      <c r="C129" s="1"/>
      <c r="F129" s="1"/>
      <c r="G129" s="1"/>
    </row>
    <row r="130" spans="1:7" ht="9.75">
      <c r="A130" s="1"/>
      <c r="B130" s="1"/>
      <c r="C130" s="1"/>
      <c r="F130" s="1"/>
      <c r="G130" s="1"/>
    </row>
    <row r="131" spans="1:7" ht="9.75">
      <c r="A131" s="1"/>
      <c r="B131" s="1"/>
      <c r="C131" s="1"/>
      <c r="F131" s="1"/>
      <c r="G131" s="1"/>
    </row>
    <row r="132" spans="1:7" ht="9.75">
      <c r="A132" s="1"/>
      <c r="B132" s="1"/>
      <c r="C132" s="1"/>
      <c r="F132" s="1"/>
      <c r="G132" s="1"/>
    </row>
    <row r="133" spans="1:7" ht="9.75">
      <c r="A133" s="1"/>
      <c r="B133" s="1"/>
      <c r="C133" s="1"/>
      <c r="F133" s="1"/>
      <c r="G133" s="1"/>
    </row>
    <row r="134" spans="1:7" ht="9.75">
      <c r="A134" s="1"/>
      <c r="B134" s="1"/>
      <c r="C134" s="1"/>
      <c r="F134" s="1"/>
      <c r="G134" s="1"/>
    </row>
    <row r="135" spans="1:7" ht="9.75">
      <c r="A135" s="1"/>
      <c r="B135" s="1"/>
      <c r="C135" s="1"/>
      <c r="F135" s="1"/>
      <c r="G135" s="1"/>
    </row>
    <row r="136" spans="1:7" ht="9.75">
      <c r="A136" s="1"/>
      <c r="B136" s="1"/>
      <c r="C136" s="1"/>
      <c r="F136" s="1"/>
      <c r="G136" s="1"/>
    </row>
    <row r="137" spans="1:7" ht="9.75">
      <c r="A137" s="1"/>
      <c r="B137" s="1"/>
      <c r="C137" s="1"/>
      <c r="F137" s="1"/>
      <c r="G137" s="1"/>
    </row>
    <row r="138" spans="1:7" ht="9.75">
      <c r="A138" s="1"/>
      <c r="B138" s="1"/>
      <c r="C138" s="1"/>
      <c r="F138" s="1"/>
      <c r="G138" s="1"/>
    </row>
    <row r="139" spans="1:7" ht="9.75">
      <c r="A139" s="1"/>
      <c r="B139" s="1"/>
      <c r="C139" s="1"/>
      <c r="F139" s="1"/>
      <c r="G139" s="1"/>
    </row>
    <row r="140" spans="1:7" ht="9.75">
      <c r="A140" s="1"/>
      <c r="B140" s="1"/>
      <c r="C140" s="1"/>
      <c r="F140" s="1"/>
      <c r="G140" s="1"/>
    </row>
    <row r="141" spans="1:7" ht="9.75">
      <c r="A141" s="1"/>
      <c r="B141" s="1"/>
      <c r="C141" s="1"/>
      <c r="F141" s="1"/>
      <c r="G141" s="1"/>
    </row>
    <row r="142" spans="1:7" ht="9.75">
      <c r="A142" s="1"/>
      <c r="B142" s="1"/>
      <c r="C142" s="1"/>
      <c r="F142" s="1"/>
      <c r="G142" s="1"/>
    </row>
    <row r="143" spans="1:7" ht="9.75">
      <c r="A143" s="1"/>
      <c r="B143" s="1"/>
      <c r="C143" s="1"/>
      <c r="F143" s="1"/>
      <c r="G143" s="1"/>
    </row>
    <row r="144" spans="1:7" ht="9.75">
      <c r="A144" s="1"/>
      <c r="B144" s="1"/>
      <c r="C144" s="1"/>
      <c r="F144" s="1"/>
      <c r="G144" s="1"/>
    </row>
    <row r="145" spans="1:7" ht="9.75">
      <c r="A145" s="1"/>
      <c r="B145" s="1"/>
      <c r="C145" s="1"/>
      <c r="F145" s="1"/>
      <c r="G145" s="1"/>
    </row>
    <row r="146" spans="1:7" ht="9.75">
      <c r="A146" s="1"/>
      <c r="B146" s="1"/>
      <c r="C146" s="1"/>
      <c r="F146" s="1"/>
      <c r="G146" s="1"/>
    </row>
    <row r="147" spans="1:7" ht="9.75">
      <c r="A147" s="1"/>
      <c r="B147" s="1"/>
      <c r="C147" s="1"/>
      <c r="F147" s="1"/>
      <c r="G147" s="1"/>
    </row>
    <row r="148" spans="1:7" ht="9.75">
      <c r="A148" s="1"/>
      <c r="B148" s="1"/>
      <c r="C148" s="1"/>
      <c r="F148" s="1"/>
      <c r="G148" s="1"/>
    </row>
    <row r="149" spans="1:7" ht="9.75">
      <c r="A149" s="1"/>
      <c r="B149" s="1"/>
      <c r="C149" s="1"/>
      <c r="F149" s="1"/>
      <c r="G149" s="1"/>
    </row>
    <row r="150" spans="1:7" ht="9.75">
      <c r="A150" s="1"/>
      <c r="B150" s="1"/>
      <c r="C150" s="1"/>
      <c r="F150" s="1"/>
      <c r="G150" s="1"/>
    </row>
    <row r="151" spans="1:7" ht="9.75">
      <c r="A151" s="1"/>
      <c r="B151" s="1"/>
      <c r="C151" s="1"/>
      <c r="F151" s="1"/>
      <c r="G151" s="1"/>
    </row>
    <row r="152" spans="1:7" ht="9.75">
      <c r="A152" s="1"/>
      <c r="B152" s="1"/>
      <c r="C152" s="1"/>
      <c r="F152" s="1"/>
      <c r="G152" s="1"/>
    </row>
    <row r="153" spans="1:7" ht="9.75">
      <c r="A153" s="1"/>
      <c r="B153" s="1"/>
      <c r="C153" s="1"/>
      <c r="F153" s="1"/>
      <c r="G153" s="1"/>
    </row>
    <row r="154" spans="1:7" ht="9.75">
      <c r="A154" s="1"/>
      <c r="B154" s="1"/>
      <c r="C154" s="1"/>
      <c r="F154" s="1"/>
      <c r="G154" s="1"/>
    </row>
    <row r="155" spans="1:7" ht="9.75">
      <c r="A155" s="1"/>
      <c r="B155" s="1"/>
      <c r="C155" s="1"/>
      <c r="F155" s="1"/>
      <c r="G155" s="1"/>
    </row>
    <row r="156" spans="1:7" ht="9.75">
      <c r="A156" s="1"/>
      <c r="B156" s="1"/>
      <c r="C156" s="1"/>
      <c r="F156" s="1"/>
      <c r="G156" s="1"/>
    </row>
    <row r="157" spans="1:7" ht="9.75">
      <c r="A157" s="1"/>
      <c r="B157" s="1"/>
      <c r="C157" s="1"/>
      <c r="F157" s="1"/>
      <c r="G157" s="1"/>
    </row>
    <row r="158" spans="1:7" ht="9.75">
      <c r="A158" s="1"/>
      <c r="B158" s="1"/>
      <c r="C158" s="1"/>
      <c r="F158" s="1"/>
      <c r="G158" s="1"/>
    </row>
    <row r="159" spans="1:7" ht="9.75">
      <c r="A159" s="1"/>
      <c r="B159" s="1"/>
      <c r="C159" s="1"/>
      <c r="F159" s="1"/>
      <c r="G159" s="1"/>
    </row>
    <row r="160" spans="1:7" ht="9.75">
      <c r="A160" s="1"/>
      <c r="B160" s="1"/>
      <c r="C160" s="1"/>
      <c r="F160" s="1"/>
      <c r="G160" s="1"/>
    </row>
    <row r="161" spans="1:7" ht="9.75">
      <c r="A161" s="1"/>
      <c r="B161" s="1"/>
      <c r="C161" s="1"/>
      <c r="F161" s="1"/>
      <c r="G161" s="1"/>
    </row>
    <row r="162" spans="1:7" ht="9.75">
      <c r="A162" s="1"/>
      <c r="B162" s="1"/>
      <c r="C162" s="1"/>
      <c r="F162" s="1"/>
      <c r="G162" s="1"/>
    </row>
    <row r="163" spans="1:7" ht="9.75">
      <c r="A163" s="1"/>
      <c r="B163" s="1"/>
      <c r="C163" s="1"/>
      <c r="F163" s="1"/>
      <c r="G163" s="1"/>
    </row>
    <row r="164" spans="1:7" ht="9.75">
      <c r="A164" s="1"/>
      <c r="B164" s="1"/>
      <c r="C164" s="1"/>
      <c r="F164" s="1"/>
      <c r="G164" s="1"/>
    </row>
    <row r="165" spans="1:7" ht="9.75">
      <c r="A165" s="1"/>
      <c r="B165" s="1"/>
      <c r="C165" s="1"/>
      <c r="F165" s="1"/>
      <c r="G165" s="1"/>
    </row>
    <row r="166" spans="1:7" ht="9.75">
      <c r="A166" s="1"/>
      <c r="B166" s="1"/>
      <c r="C166" s="1"/>
      <c r="F166" s="1"/>
      <c r="G166" s="1"/>
    </row>
    <row r="167" spans="1:7" ht="9.75">
      <c r="A167" s="1"/>
      <c r="B167" s="1"/>
      <c r="C167" s="1"/>
      <c r="F167" s="1"/>
      <c r="G167" s="1"/>
    </row>
    <row r="168" spans="1:7" ht="9.75">
      <c r="A168" s="1"/>
      <c r="B168" s="1"/>
      <c r="C168" s="1"/>
      <c r="F168" s="1"/>
      <c r="G168" s="1"/>
    </row>
    <row r="169" spans="1:7" ht="9.75">
      <c r="A169" s="1"/>
      <c r="B169" s="1"/>
      <c r="C169" s="1"/>
      <c r="F169" s="1"/>
      <c r="G169" s="1"/>
    </row>
    <row r="170" spans="1:7" ht="9.75">
      <c r="A170" s="1"/>
      <c r="B170" s="1"/>
      <c r="C170" s="1"/>
      <c r="F170" s="1"/>
      <c r="G170" s="1"/>
    </row>
    <row r="171" spans="1:7" ht="9.75">
      <c r="A171" s="1"/>
      <c r="B171" s="1"/>
      <c r="C171" s="1"/>
      <c r="F171" s="1"/>
      <c r="G171" s="1"/>
    </row>
    <row r="172" spans="1:7" ht="9.75">
      <c r="A172" s="1"/>
      <c r="B172" s="1"/>
      <c r="C172" s="1"/>
      <c r="F172" s="1"/>
      <c r="G172" s="1"/>
    </row>
    <row r="173" spans="1:7" ht="9.75">
      <c r="A173" s="1"/>
      <c r="B173" s="1"/>
      <c r="C173" s="1"/>
      <c r="F173" s="1"/>
      <c r="G173" s="1"/>
    </row>
    <row r="174" spans="1:7" ht="9.75">
      <c r="A174" s="1"/>
      <c r="B174" s="1"/>
      <c r="C174" s="1"/>
      <c r="F174" s="1"/>
      <c r="G174" s="1"/>
    </row>
    <row r="175" spans="1:7" ht="9.75">
      <c r="A175" s="1"/>
      <c r="B175" s="1"/>
      <c r="C175" s="1"/>
      <c r="F175" s="1"/>
      <c r="G175" s="1"/>
    </row>
    <row r="176" spans="1:7" ht="9.75">
      <c r="A176" s="1"/>
      <c r="B176" s="1"/>
      <c r="C176" s="1"/>
      <c r="F176" s="1"/>
      <c r="G176" s="1"/>
    </row>
    <row r="177" spans="1:7" ht="9.75">
      <c r="A177" s="1"/>
      <c r="B177" s="1"/>
      <c r="C177" s="1"/>
      <c r="F177" s="1"/>
      <c r="G177" s="1"/>
    </row>
    <row r="178" spans="1:7" ht="9.75">
      <c r="A178" s="1"/>
      <c r="B178" s="1"/>
      <c r="C178" s="1"/>
      <c r="F178" s="1"/>
      <c r="G178" s="1"/>
    </row>
    <row r="179" spans="1:7" ht="9.75">
      <c r="A179" s="1"/>
      <c r="B179" s="1"/>
      <c r="C179" s="1"/>
      <c r="F179" s="1"/>
      <c r="G179" s="1"/>
    </row>
    <row r="180" spans="1:7" ht="9.75">
      <c r="A180" s="1"/>
      <c r="B180" s="1"/>
      <c r="C180" s="1"/>
      <c r="F180" s="1"/>
      <c r="G180" s="1"/>
    </row>
    <row r="181" spans="1:7" ht="9.75">
      <c r="A181" s="1"/>
      <c r="B181" s="1"/>
      <c r="C181" s="1"/>
      <c r="F181" s="1"/>
      <c r="G181" s="1"/>
    </row>
    <row r="182" spans="1:7" ht="9.75">
      <c r="A182" s="1"/>
      <c r="B182" s="1"/>
      <c r="C182" s="1"/>
      <c r="F182" s="1"/>
      <c r="G182" s="1"/>
    </row>
    <row r="183" spans="1:7" ht="9.75">
      <c r="A183" s="1"/>
      <c r="B183" s="1"/>
      <c r="C183" s="1"/>
      <c r="F183" s="1"/>
      <c r="G183" s="1"/>
    </row>
    <row r="184" spans="1:7" ht="9.75">
      <c r="A184" s="1"/>
      <c r="B184" s="1"/>
      <c r="C184" s="1"/>
      <c r="F184" s="1"/>
      <c r="G184" s="1"/>
    </row>
    <row r="185" spans="1:7" ht="9.75">
      <c r="A185" s="1"/>
      <c r="B185" s="1"/>
      <c r="C185" s="1"/>
      <c r="F185" s="1"/>
      <c r="G185" s="1"/>
    </row>
    <row r="186" spans="1:7" ht="9.75">
      <c r="A186" s="1"/>
      <c r="B186" s="1"/>
      <c r="C186" s="1"/>
      <c r="F186" s="1"/>
      <c r="G186" s="1"/>
    </row>
    <row r="187" spans="1:7" ht="9.75">
      <c r="A187" s="1"/>
      <c r="B187" s="1"/>
      <c r="C187" s="1"/>
      <c r="F187" s="1"/>
      <c r="G187" s="1"/>
    </row>
    <row r="188" spans="1:7" ht="9.75">
      <c r="A188" s="1"/>
      <c r="B188" s="1"/>
      <c r="C188" s="1"/>
      <c r="F188" s="1"/>
      <c r="G188" s="1"/>
    </row>
    <row r="189" spans="1:7" ht="9.75">
      <c r="A189" s="1"/>
      <c r="B189" s="1"/>
      <c r="C189" s="1"/>
      <c r="F189" s="1"/>
      <c r="G189" s="1"/>
    </row>
    <row r="190" spans="1:7" ht="9.75">
      <c r="A190" s="1"/>
      <c r="B190" s="1"/>
      <c r="C190" s="1"/>
      <c r="F190" s="1"/>
      <c r="G190" s="1"/>
    </row>
    <row r="191" spans="1:7" ht="9.75">
      <c r="A191" s="1"/>
      <c r="B191" s="1"/>
      <c r="C191" s="1"/>
      <c r="F191" s="1"/>
      <c r="G191" s="1"/>
    </row>
    <row r="192" spans="1:7" ht="9.75">
      <c r="A192" s="1"/>
      <c r="B192" s="1"/>
      <c r="C192" s="1"/>
      <c r="F192" s="1"/>
      <c r="G192" s="1"/>
    </row>
    <row r="193" spans="1:7" ht="9.75">
      <c r="A193" s="1"/>
      <c r="B193" s="1"/>
      <c r="C193" s="1"/>
      <c r="F193" s="1"/>
      <c r="G193" s="1"/>
    </row>
    <row r="194" spans="1:7" ht="9.75">
      <c r="A194" s="1"/>
      <c r="B194" s="1"/>
      <c r="C194" s="1"/>
      <c r="F194" s="1"/>
      <c r="G194" s="1"/>
    </row>
    <row r="195" spans="1:7" ht="9.75">
      <c r="A195" s="1"/>
      <c r="B195" s="1"/>
      <c r="C195" s="1"/>
      <c r="F195" s="1"/>
      <c r="G195" s="1"/>
    </row>
    <row r="196" spans="1:7" ht="9.75">
      <c r="A196" s="1"/>
      <c r="B196" s="1"/>
      <c r="C196" s="1"/>
      <c r="F196" s="1"/>
      <c r="G196" s="1"/>
    </row>
    <row r="197" spans="1:7" ht="9.75">
      <c r="A197" s="1"/>
      <c r="B197" s="1"/>
      <c r="C197" s="1"/>
      <c r="F197" s="1"/>
      <c r="G197" s="1"/>
    </row>
    <row r="198" spans="1:7" ht="9.75">
      <c r="A198" s="1"/>
      <c r="B198" s="1"/>
      <c r="C198" s="1"/>
      <c r="F198" s="1"/>
      <c r="G198" s="1"/>
    </row>
    <row r="199" spans="1:7" ht="9.75">
      <c r="A199" s="1"/>
      <c r="B199" s="1"/>
      <c r="C199" s="1"/>
      <c r="F199" s="1"/>
      <c r="G199" s="1"/>
    </row>
    <row r="200" spans="1:7" ht="9.75">
      <c r="A200" s="1"/>
      <c r="B200" s="1"/>
      <c r="C200" s="1"/>
      <c r="F200" s="1"/>
      <c r="G200" s="1"/>
    </row>
    <row r="201" spans="1:7" ht="9.75">
      <c r="A201" s="1"/>
      <c r="B201" s="1"/>
      <c r="C201" s="1"/>
      <c r="F201" s="1"/>
      <c r="G201" s="1"/>
    </row>
    <row r="202" spans="1:7" ht="9.75">
      <c r="A202" s="1"/>
      <c r="B202" s="1"/>
      <c r="C202" s="1"/>
      <c r="F202" s="1"/>
      <c r="G202" s="1"/>
    </row>
    <row r="203" spans="1:7" ht="9.75">
      <c r="A203" s="1"/>
      <c r="B203" s="1"/>
      <c r="C203" s="1"/>
      <c r="F203" s="1"/>
      <c r="G203" s="1"/>
    </row>
    <row r="204" spans="1:7" ht="9.75">
      <c r="A204" s="1"/>
      <c r="B204" s="1"/>
      <c r="C204" s="1"/>
      <c r="F204" s="1"/>
      <c r="G204" s="1"/>
    </row>
    <row r="205" spans="1:7" ht="9.75">
      <c r="A205" s="1"/>
      <c r="B205" s="1"/>
      <c r="C205" s="1"/>
      <c r="F205" s="1"/>
      <c r="G205" s="1"/>
    </row>
    <row r="206" spans="1:7" ht="9.75">
      <c r="A206" s="1"/>
      <c r="B206" s="1"/>
      <c r="C206" s="1"/>
      <c r="F206" s="1"/>
      <c r="G206" s="1"/>
    </row>
    <row r="207" spans="1:7" ht="9.75">
      <c r="A207" s="1"/>
      <c r="B207" s="1"/>
      <c r="C207" s="1"/>
      <c r="F207" s="1"/>
      <c r="G207" s="1"/>
    </row>
    <row r="208" spans="1:7" ht="9.75">
      <c r="A208" s="1"/>
      <c r="B208" s="1"/>
      <c r="C208" s="1"/>
      <c r="F208" s="1"/>
      <c r="G208" s="1"/>
    </row>
    <row r="209" spans="1:7" ht="9.75">
      <c r="A209" s="1"/>
      <c r="B209" s="1"/>
      <c r="C209" s="1"/>
      <c r="F209" s="1"/>
      <c r="G209" s="1"/>
    </row>
    <row r="210" spans="1:7" ht="9.75">
      <c r="A210" s="1"/>
      <c r="B210" s="1"/>
      <c r="C210" s="1"/>
      <c r="F210" s="1"/>
      <c r="G210" s="1"/>
    </row>
    <row r="211" spans="1:7" ht="9.75">
      <c r="A211" s="1"/>
      <c r="B211" s="1"/>
      <c r="C211" s="1"/>
      <c r="F211" s="1"/>
      <c r="G211" s="1"/>
    </row>
    <row r="212" spans="1:7" ht="9.75">
      <c r="A212" s="1"/>
      <c r="B212" s="1"/>
      <c r="C212" s="1"/>
      <c r="F212" s="1"/>
      <c r="G212" s="1"/>
    </row>
    <row r="213" spans="1:7" ht="9.75">
      <c r="A213" s="1"/>
      <c r="B213" s="1"/>
      <c r="C213" s="1"/>
      <c r="F213" s="1"/>
      <c r="G213" s="1"/>
    </row>
    <row r="214" spans="1:7" ht="9.75">
      <c r="A214" s="1"/>
      <c r="B214" s="1"/>
      <c r="C214" s="1"/>
      <c r="F214" s="1"/>
      <c r="G214" s="1"/>
    </row>
    <row r="215" spans="1:7" ht="9.75">
      <c r="A215" s="1"/>
      <c r="B215" s="1"/>
      <c r="C215" s="1"/>
      <c r="F215" s="1"/>
      <c r="G215" s="1"/>
    </row>
    <row r="216" spans="1:7" ht="9.75">
      <c r="A216" s="1"/>
      <c r="B216" s="1"/>
      <c r="C216" s="1"/>
      <c r="F216" s="1"/>
      <c r="G216" s="1"/>
    </row>
    <row r="217" spans="1:7" ht="9.75">
      <c r="A217" s="1"/>
      <c r="B217" s="1"/>
      <c r="C217" s="1"/>
      <c r="F217" s="1"/>
      <c r="G217" s="1"/>
    </row>
    <row r="218" spans="1:7" ht="9.75">
      <c r="A218" s="1"/>
      <c r="B218" s="1"/>
      <c r="C218" s="1"/>
      <c r="F218" s="1"/>
      <c r="G218" s="1"/>
    </row>
    <row r="219" spans="1:7" ht="9.75">
      <c r="A219" s="1"/>
      <c r="B219" s="1"/>
      <c r="C219" s="1"/>
      <c r="F219" s="1"/>
      <c r="G219" s="1"/>
    </row>
    <row r="220" spans="1:7" ht="9.75">
      <c r="A220" s="1"/>
      <c r="B220" s="1"/>
      <c r="C220" s="1"/>
      <c r="F220" s="1"/>
      <c r="G220" s="1"/>
    </row>
    <row r="221" spans="1:7" ht="9.75">
      <c r="A221" s="1"/>
      <c r="B221" s="1"/>
      <c r="C221" s="1"/>
      <c r="F221" s="1"/>
      <c r="G221" s="1"/>
    </row>
    <row r="222" spans="1:7" ht="9.75">
      <c r="A222" s="1"/>
      <c r="B222" s="1"/>
      <c r="C222" s="1"/>
      <c r="F222" s="1"/>
      <c r="G222" s="1"/>
    </row>
    <row r="223" spans="1:7" ht="9.75">
      <c r="A223" s="1"/>
      <c r="B223" s="1"/>
      <c r="C223" s="1"/>
      <c r="F223" s="1"/>
      <c r="G223" s="1"/>
    </row>
    <row r="224" spans="1:7" ht="9.75">
      <c r="A224" s="1"/>
      <c r="B224" s="1"/>
      <c r="C224" s="1"/>
      <c r="F224" s="1"/>
      <c r="G224" s="1"/>
    </row>
    <row r="225" spans="1:7" ht="9.75">
      <c r="A225" s="1"/>
      <c r="B225" s="1"/>
      <c r="C225" s="1"/>
      <c r="F225" s="1"/>
      <c r="G225" s="1"/>
    </row>
    <row r="226" spans="1:7" ht="9.75">
      <c r="A226" s="1"/>
      <c r="B226" s="1"/>
      <c r="C226" s="1"/>
      <c r="F226" s="1"/>
      <c r="G226" s="1"/>
    </row>
    <row r="227" spans="1:7" ht="9.75">
      <c r="A227" s="1"/>
      <c r="B227" s="1"/>
      <c r="C227" s="1"/>
      <c r="F227" s="1"/>
      <c r="G227" s="1"/>
    </row>
    <row r="228" spans="1:7" ht="9.75">
      <c r="A228" s="1"/>
      <c r="B228" s="1"/>
      <c r="C228" s="1"/>
      <c r="F228" s="1"/>
      <c r="G228" s="1"/>
    </row>
    <row r="229" spans="1:7" ht="9.75">
      <c r="A229" s="1"/>
      <c r="B229" s="1"/>
      <c r="C229" s="1"/>
      <c r="F229" s="1"/>
      <c r="G229" s="1"/>
    </row>
    <row r="230" spans="1:7" ht="9.75">
      <c r="A230" s="1"/>
      <c r="B230" s="1"/>
      <c r="C230" s="1"/>
      <c r="F230" s="1"/>
      <c r="G230" s="1"/>
    </row>
    <row r="231" spans="1:7" ht="9.75">
      <c r="A231" s="1"/>
      <c r="B231" s="1"/>
      <c r="C231" s="1"/>
      <c r="F231" s="1"/>
      <c r="G231" s="1"/>
    </row>
    <row r="232" spans="1:7" ht="9.75">
      <c r="A232" s="1"/>
      <c r="B232" s="1"/>
      <c r="C232" s="1"/>
      <c r="F232" s="1"/>
      <c r="G232" s="1"/>
    </row>
    <row r="233" spans="1:7" ht="9.75">
      <c r="A233" s="1"/>
      <c r="B233" s="1"/>
      <c r="C233" s="1"/>
      <c r="F233" s="1"/>
      <c r="G233" s="1"/>
    </row>
    <row r="234" spans="1:7" ht="9.75">
      <c r="A234" s="1"/>
      <c r="B234" s="1"/>
      <c r="C234" s="1"/>
      <c r="F234" s="1"/>
      <c r="G234" s="1"/>
    </row>
    <row r="235" spans="1:7" ht="9.75">
      <c r="A235" s="1"/>
      <c r="B235" s="1"/>
      <c r="C235" s="1"/>
      <c r="F235" s="1"/>
      <c r="G235" s="1"/>
    </row>
    <row r="236" spans="1:7" ht="9.75">
      <c r="A236" s="1"/>
      <c r="B236" s="1"/>
      <c r="C236" s="1"/>
      <c r="F236" s="1"/>
      <c r="G236" s="1"/>
    </row>
    <row r="237" spans="1:7" ht="9.75">
      <c r="A237" s="1"/>
      <c r="B237" s="1"/>
      <c r="C237" s="1"/>
      <c r="F237" s="1"/>
      <c r="G237" s="1"/>
    </row>
    <row r="238" spans="1:7" ht="9.75">
      <c r="A238" s="1"/>
      <c r="B238" s="1"/>
      <c r="C238" s="1"/>
      <c r="F238" s="1"/>
      <c r="G238" s="1"/>
    </row>
    <row r="239" spans="1:7" ht="9.75">
      <c r="A239" s="1"/>
      <c r="B239" s="1"/>
      <c r="C239" s="1"/>
      <c r="F239" s="1"/>
      <c r="G239" s="1"/>
    </row>
    <row r="240" spans="1:7" ht="9.75">
      <c r="A240" s="1"/>
      <c r="B240" s="1"/>
      <c r="C240" s="1"/>
      <c r="F240" s="1"/>
      <c r="G240" s="1"/>
    </row>
    <row r="241" spans="1:7" ht="9.75">
      <c r="A241" s="1"/>
      <c r="B241" s="1"/>
      <c r="C241" s="1"/>
      <c r="F241" s="1"/>
      <c r="G241" s="1"/>
    </row>
    <row r="242" spans="1:7" ht="9.75">
      <c r="A242" s="1"/>
      <c r="B242" s="1"/>
      <c r="C242" s="1"/>
      <c r="F242" s="1"/>
      <c r="G242" s="1"/>
    </row>
    <row r="243" spans="1:7" ht="9.75">
      <c r="A243" s="1"/>
      <c r="B243" s="1"/>
      <c r="C243" s="1"/>
      <c r="F243" s="1"/>
      <c r="G243" s="1"/>
    </row>
    <row r="244" spans="1:7" ht="9.75">
      <c r="A244" s="1"/>
      <c r="B244" s="1"/>
      <c r="C244" s="1"/>
      <c r="F244" s="1"/>
      <c r="G244" s="1"/>
    </row>
    <row r="245" spans="1:7" ht="9.75">
      <c r="A245" s="1"/>
      <c r="B245" s="1"/>
      <c r="C245" s="1"/>
      <c r="F245" s="1"/>
      <c r="G245" s="1"/>
    </row>
    <row r="246" spans="1:7" ht="9.75">
      <c r="A246" s="1"/>
      <c r="B246" s="1"/>
      <c r="C246" s="1"/>
      <c r="F246" s="1"/>
      <c r="G246" s="1"/>
    </row>
    <row r="247" spans="1:7" ht="9.75">
      <c r="A247" s="1"/>
      <c r="B247" s="1"/>
      <c r="C247" s="1"/>
      <c r="F247" s="1"/>
      <c r="G247" s="1"/>
    </row>
    <row r="248" spans="1:7" ht="9.75">
      <c r="A248" s="1"/>
      <c r="B248" s="1"/>
      <c r="C248" s="1"/>
      <c r="F248" s="1"/>
      <c r="G248" s="1"/>
    </row>
    <row r="249" spans="1:7" ht="9.75">
      <c r="A249" s="1"/>
      <c r="B249" s="1"/>
      <c r="C249" s="1"/>
      <c r="F249" s="1"/>
      <c r="G249" s="1"/>
    </row>
    <row r="250" spans="1:7" ht="9.75">
      <c r="A250" s="1"/>
      <c r="B250" s="1"/>
      <c r="C250" s="1"/>
      <c r="F250" s="1"/>
      <c r="G250" s="1"/>
    </row>
    <row r="251" spans="1:7" ht="9.75">
      <c r="A251" s="1"/>
      <c r="B251" s="1"/>
      <c r="C251" s="1"/>
      <c r="F251" s="1"/>
      <c r="G251" s="1"/>
    </row>
    <row r="252" spans="1:7" ht="9.75">
      <c r="A252" s="1"/>
      <c r="B252" s="1"/>
      <c r="C252" s="1"/>
      <c r="F252" s="1"/>
      <c r="G252" s="1"/>
    </row>
    <row r="253" spans="1:7" ht="9.75">
      <c r="A253" s="1"/>
      <c r="B253" s="1"/>
      <c r="C253" s="1"/>
      <c r="F253" s="1"/>
      <c r="G253" s="1"/>
    </row>
    <row r="254" spans="1:7" ht="9.75">
      <c r="A254" s="1"/>
      <c r="B254" s="1"/>
      <c r="C254" s="1"/>
      <c r="F254" s="1"/>
      <c r="G254" s="1"/>
    </row>
    <row r="255" spans="1:7" ht="9.75">
      <c r="A255" s="1"/>
      <c r="B255" s="1"/>
      <c r="C255" s="1"/>
      <c r="F255" s="1"/>
      <c r="G255" s="1"/>
    </row>
    <row r="256" spans="1:7" ht="9.75">
      <c r="A256" s="1"/>
      <c r="B256" s="1"/>
      <c r="C256" s="1"/>
      <c r="F256" s="1"/>
      <c r="G256" s="1"/>
    </row>
    <row r="257" spans="1:7" ht="9.75">
      <c r="A257" s="1"/>
      <c r="B257" s="1"/>
      <c r="C257" s="1"/>
      <c r="F257" s="1"/>
      <c r="G257" s="1"/>
    </row>
    <row r="258" spans="1:7" ht="9.75">
      <c r="A258" s="1"/>
      <c r="B258" s="1"/>
      <c r="C258" s="1"/>
      <c r="F258" s="1"/>
      <c r="G258" s="1"/>
    </row>
    <row r="259" spans="1:7" ht="9.75">
      <c r="A259" s="1"/>
      <c r="B259" s="1"/>
      <c r="C259" s="1"/>
      <c r="F259" s="1"/>
      <c r="G259" s="1"/>
    </row>
    <row r="260" spans="1:7" ht="9.75">
      <c r="A260" s="1"/>
      <c r="B260" s="1"/>
      <c r="C260" s="1"/>
      <c r="F260" s="1"/>
      <c r="G260" s="1"/>
    </row>
    <row r="261" spans="1:7" ht="9.75">
      <c r="A261" s="1"/>
      <c r="B261" s="1"/>
      <c r="C261" s="1"/>
      <c r="F261" s="1"/>
      <c r="G261" s="1"/>
    </row>
    <row r="262" spans="1:7" ht="9.75">
      <c r="A262" s="1"/>
      <c r="B262" s="1"/>
      <c r="C262" s="1"/>
      <c r="F262" s="1"/>
      <c r="G262" s="1"/>
    </row>
    <row r="263" spans="1:7" ht="9.75">
      <c r="A263" s="1"/>
      <c r="B263" s="1"/>
      <c r="C263" s="1"/>
      <c r="F263" s="1"/>
      <c r="G263" s="1"/>
    </row>
    <row r="264" spans="1:7" ht="9.75">
      <c r="A264" s="1"/>
      <c r="B264" s="1"/>
      <c r="C264" s="1"/>
      <c r="F264" s="1"/>
      <c r="G264" s="1"/>
    </row>
    <row r="265" spans="1:7" ht="9.75">
      <c r="A265" s="1"/>
      <c r="B265" s="1"/>
      <c r="C265" s="1"/>
      <c r="F265" s="1"/>
      <c r="G265" s="1"/>
    </row>
    <row r="266" spans="1:7" ht="9.75">
      <c r="A266" s="1"/>
      <c r="B266" s="1"/>
      <c r="C266" s="1"/>
      <c r="F266" s="1"/>
      <c r="G266" s="1"/>
    </row>
    <row r="267" spans="1:7" ht="9.75">
      <c r="A267" s="1"/>
      <c r="B267" s="1"/>
      <c r="C267" s="1"/>
      <c r="F267" s="1"/>
      <c r="G267" s="1"/>
    </row>
    <row r="268" spans="1:7" ht="9.75">
      <c r="A268" s="1"/>
      <c r="B268" s="1"/>
      <c r="C268" s="1"/>
      <c r="F268" s="1"/>
      <c r="G268" s="1"/>
    </row>
    <row r="269" spans="1:7" ht="9.75">
      <c r="A269" s="1"/>
      <c r="B269" s="1"/>
      <c r="C269" s="1"/>
      <c r="F269" s="1"/>
      <c r="G269" s="1"/>
    </row>
    <row r="270" spans="1:7" ht="9.75">
      <c r="A270" s="1"/>
      <c r="B270" s="1"/>
      <c r="C270" s="1"/>
      <c r="F270" s="1"/>
      <c r="G270" s="1"/>
    </row>
    <row r="271" spans="1:7" ht="9.75">
      <c r="A271" s="1"/>
      <c r="B271" s="1"/>
      <c r="C271" s="1"/>
      <c r="F271" s="1"/>
      <c r="G271" s="1"/>
    </row>
    <row r="272" spans="1:7" ht="9.75">
      <c r="A272" s="1"/>
      <c r="B272" s="1"/>
      <c r="C272" s="1"/>
      <c r="F272" s="1"/>
      <c r="G272" s="1"/>
    </row>
    <row r="273" spans="1:7" ht="9.75">
      <c r="A273" s="1"/>
      <c r="B273" s="1"/>
      <c r="C273" s="1"/>
      <c r="F273" s="1"/>
      <c r="G273" s="1"/>
    </row>
    <row r="274" spans="1:7" ht="9.75">
      <c r="A274" s="1"/>
      <c r="B274" s="1"/>
      <c r="C274" s="1"/>
      <c r="F274" s="1"/>
      <c r="G274" s="1"/>
    </row>
    <row r="275" spans="1:7" ht="9.75">
      <c r="A275" s="1"/>
      <c r="B275" s="1"/>
      <c r="C275" s="1"/>
      <c r="F275" s="1"/>
      <c r="G275" s="1"/>
    </row>
    <row r="276" spans="1:7" ht="9.75">
      <c r="A276" s="1"/>
      <c r="B276" s="1"/>
      <c r="C276" s="1"/>
      <c r="F276" s="1"/>
      <c r="G276" s="1"/>
    </row>
    <row r="277" spans="1:7" ht="9.75">
      <c r="A277" s="1"/>
      <c r="B277" s="1"/>
      <c r="C277" s="1"/>
      <c r="F277" s="1"/>
      <c r="G277" s="1"/>
    </row>
    <row r="278" spans="1:7" ht="9.75">
      <c r="A278" s="1"/>
      <c r="B278" s="1"/>
      <c r="C278" s="1"/>
      <c r="F278" s="1"/>
      <c r="G278" s="1"/>
    </row>
    <row r="279" spans="1:7" ht="9.75">
      <c r="A279" s="1"/>
      <c r="B279" s="1"/>
      <c r="C279" s="1"/>
      <c r="F279" s="1"/>
      <c r="G279" s="1"/>
    </row>
    <row r="280" spans="1:7" ht="9.75">
      <c r="A280" s="1"/>
      <c r="B280" s="1"/>
      <c r="C280" s="1"/>
      <c r="F280" s="1"/>
      <c r="G280" s="1"/>
    </row>
    <row r="281" spans="1:7" ht="9.75">
      <c r="A281" s="1"/>
      <c r="B281" s="1"/>
      <c r="C281" s="1"/>
      <c r="F281" s="1"/>
      <c r="G281" s="1"/>
    </row>
    <row r="282" spans="1:7" ht="9.75">
      <c r="A282" s="1"/>
      <c r="B282" s="1"/>
      <c r="C282" s="1"/>
      <c r="F282" s="1"/>
      <c r="G282" s="1"/>
    </row>
    <row r="283" spans="1:7" ht="9.75">
      <c r="A283" s="1"/>
      <c r="B283" s="1"/>
      <c r="C283" s="1"/>
      <c r="F283" s="1"/>
      <c r="G283" s="1"/>
    </row>
    <row r="284" spans="1:7" ht="9.75">
      <c r="A284" s="1"/>
      <c r="B284" s="1"/>
      <c r="C284" s="1"/>
      <c r="F284" s="1"/>
      <c r="G284" s="1"/>
    </row>
    <row r="285" spans="1:7" ht="9.75">
      <c r="A285" s="1"/>
      <c r="B285" s="1"/>
      <c r="C285" s="1"/>
      <c r="F285" s="1"/>
      <c r="G285" s="1"/>
    </row>
    <row r="286" spans="1:7" ht="9.75">
      <c r="A286" s="1"/>
      <c r="B286" s="1"/>
      <c r="C286" s="1"/>
      <c r="F286" s="1"/>
      <c r="G286" s="1"/>
    </row>
    <row r="287" spans="1:7" ht="9.75">
      <c r="A287" s="1"/>
      <c r="B287" s="1"/>
      <c r="C287" s="1"/>
      <c r="F287" s="1"/>
      <c r="G287" s="1"/>
    </row>
    <row r="288" spans="1:7" ht="9.75">
      <c r="A288" s="1"/>
      <c r="B288" s="1"/>
      <c r="C288" s="1"/>
      <c r="F288" s="1"/>
      <c r="G288" s="1"/>
    </row>
    <row r="289" spans="1:7" ht="9.75">
      <c r="A289" s="1"/>
      <c r="B289" s="1"/>
      <c r="C289" s="1"/>
      <c r="F289" s="1"/>
      <c r="G289" s="1"/>
    </row>
    <row r="290" spans="1:7" ht="9.75">
      <c r="A290" s="1"/>
      <c r="B290" s="1"/>
      <c r="C290" s="1"/>
      <c r="F290" s="1"/>
      <c r="G290" s="1"/>
    </row>
    <row r="291" spans="1:7" ht="9.75">
      <c r="A291" s="1"/>
      <c r="B291" s="1"/>
      <c r="C291" s="1"/>
      <c r="F291" s="1"/>
      <c r="G291" s="1"/>
    </row>
    <row r="292" spans="1:7" ht="9.75">
      <c r="A292" s="1"/>
      <c r="B292" s="1"/>
      <c r="C292" s="1"/>
      <c r="F292" s="1"/>
      <c r="G292" s="1"/>
    </row>
    <row r="293" spans="1:7" ht="9.75">
      <c r="A293" s="1"/>
      <c r="B293" s="1"/>
      <c r="C293" s="1"/>
      <c r="F293" s="1"/>
      <c r="G293" s="1"/>
    </row>
  </sheetData>
  <sheetProtection/>
  <mergeCells count="2">
    <mergeCell ref="A5:G5"/>
    <mergeCell ref="A7:B7"/>
  </mergeCells>
  <dataValidations count="2">
    <dataValidation type="list" allowBlank="1" showInputMessage="1" showErrorMessage="1" prompt="Zerrendatik aukeratu dagokizun departamentuaren izena" sqref="B1:C1">
      <formula1>'01-DiputatuNagusia'!#REF!</formula1>
    </dataValidation>
    <dataValidation type="list" allowBlank="1" showInputMessage="1" showErrorMessage="1" prompt="Zerrendatik aukeratu dagokizun departamentuaren izena" sqref="A7:B7">
      <formula1>$B$308:$B$316</formula1>
    </dataValidation>
  </dataValidations>
  <printOptions/>
  <pageMargins left="0.787401575" right="0.787401575" top="0.984251969" bottom="0.984251969"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8"/>
  <sheetViews>
    <sheetView tabSelected="1" zoomScalePageLayoutView="0" workbookViewId="0" topLeftCell="A1">
      <selection activeCell="C11" sqref="C11"/>
    </sheetView>
  </sheetViews>
  <sheetFormatPr defaultColWidth="11.421875" defaultRowHeight="12.75"/>
  <cols>
    <col min="1" max="1" width="23.8515625" style="161" customWidth="1"/>
    <col min="2" max="2" width="58.421875" style="163" customWidth="1"/>
    <col min="3" max="3" width="21.7109375" style="161" customWidth="1"/>
    <col min="4" max="4" width="20.8515625" style="163" customWidth="1"/>
    <col min="5" max="5" width="31.140625" style="163" customWidth="1"/>
    <col min="6" max="6" width="32.00390625" style="163" customWidth="1"/>
    <col min="7" max="7" width="34.57421875" style="163" customWidth="1"/>
    <col min="8" max="8" width="29.28125" style="163" customWidth="1"/>
    <col min="9" max="9" width="29.00390625" style="163" customWidth="1"/>
    <col min="10" max="16384" width="11.421875" style="161" customWidth="1"/>
  </cols>
  <sheetData>
    <row r="1" ht="83.25" customHeight="1" thickBot="1">
      <c r="B1" s="162" t="s">
        <v>650</v>
      </c>
    </row>
    <row r="2" spans="1:2" ht="30">
      <c r="A2" s="164" t="s">
        <v>31</v>
      </c>
      <c r="B2" s="166">
        <v>2018</v>
      </c>
    </row>
    <row r="3" spans="1:2" ht="30.75" thickBot="1">
      <c r="A3" s="165" t="s">
        <v>32</v>
      </c>
      <c r="B3" s="75">
        <v>4</v>
      </c>
    </row>
    <row r="4" spans="2:9" ht="9.75">
      <c r="B4" s="161"/>
      <c r="D4" s="161"/>
      <c r="E4" s="161"/>
      <c r="F4" s="161"/>
      <c r="G4" s="161"/>
      <c r="H4" s="161"/>
      <c r="I4" s="161"/>
    </row>
    <row r="5" spans="2:9" ht="10.5" thickBot="1">
      <c r="B5" s="161"/>
      <c r="D5" s="161"/>
      <c r="E5" s="161"/>
      <c r="F5" s="161"/>
      <c r="G5" s="161"/>
      <c r="H5" s="161"/>
      <c r="I5" s="161"/>
    </row>
    <row r="6" spans="1:7" ht="12.75">
      <c r="A6" s="314" t="s">
        <v>184</v>
      </c>
      <c r="B6" s="314"/>
      <c r="C6" s="314"/>
      <c r="D6" s="314"/>
      <c r="E6" s="314"/>
      <c r="F6" s="314"/>
      <c r="G6" s="315"/>
    </row>
    <row r="7" spans="1:7" ht="47.25" thickBot="1">
      <c r="A7" s="71" t="s">
        <v>177</v>
      </c>
      <c r="B7" s="71" t="s">
        <v>178</v>
      </c>
      <c r="C7" s="71" t="s">
        <v>179</v>
      </c>
      <c r="D7" s="72" t="s">
        <v>180</v>
      </c>
      <c r="E7" s="71" t="s">
        <v>181</v>
      </c>
      <c r="F7" s="71" t="s">
        <v>182</v>
      </c>
      <c r="G7" s="73" t="s">
        <v>183</v>
      </c>
    </row>
    <row r="8" spans="1:7" ht="21" thickBot="1">
      <c r="A8" s="376" t="s">
        <v>959</v>
      </c>
      <c r="B8" s="377" t="s">
        <v>960</v>
      </c>
      <c r="C8" s="378" t="s">
        <v>961</v>
      </c>
      <c r="D8" s="379" t="s">
        <v>962</v>
      </c>
      <c r="E8" s="380" t="s">
        <v>963</v>
      </c>
      <c r="F8" s="379" t="s">
        <v>964</v>
      </c>
      <c r="G8" s="381">
        <v>6734.33</v>
      </c>
    </row>
  </sheetData>
  <sheetProtection/>
  <mergeCells count="1">
    <mergeCell ref="A6:G6"/>
  </mergeCells>
  <dataValidations count="1">
    <dataValidation type="list" allowBlank="1" showInputMessage="1" showErrorMessage="1" prompt="Zerrendatik aukeratu dagokizun departamentuaren izena" sqref="B1">
      <formula1>'02-Kultura'!#REF!</formula1>
    </dataValidation>
  </dataValidations>
  <printOptions/>
  <pageMargins left="0.7" right="0.7" top="0.75" bottom="0.75" header="0.31496062" footer="0.31496062"/>
  <pageSetup orientation="portrait" paperSize="9"/>
  <drawing r:id="rId1"/>
</worksheet>
</file>

<file path=xl/worksheets/sheet4.xml><?xml version="1.0" encoding="utf-8"?>
<worksheet xmlns="http://schemas.openxmlformats.org/spreadsheetml/2006/main" xmlns:r="http://schemas.openxmlformats.org/officeDocument/2006/relationships">
  <dimension ref="A1:I32"/>
  <sheetViews>
    <sheetView zoomScale="75" zoomScaleNormal="75" zoomScalePageLayoutView="0" workbookViewId="0" topLeftCell="A1">
      <selection activeCell="C6" sqref="C6"/>
    </sheetView>
  </sheetViews>
  <sheetFormatPr defaultColWidth="11.421875" defaultRowHeight="12.75"/>
  <cols>
    <col min="1" max="1" width="24.8515625" style="4" customWidth="1"/>
    <col min="2" max="2" width="58.57421875" style="4" customWidth="1"/>
    <col min="3" max="3" width="31.00390625" style="4" customWidth="1"/>
    <col min="4" max="4" width="25.140625" style="1" customWidth="1"/>
    <col min="5" max="5" width="54.421875" style="4" customWidth="1"/>
    <col min="6" max="6" width="34.421875" style="4" customWidth="1"/>
    <col min="7" max="7" width="32.7109375" style="1" customWidth="1"/>
    <col min="8" max="16384" width="11.421875" style="1" customWidth="1"/>
  </cols>
  <sheetData>
    <row r="1" spans="2:3" ht="98.25" customHeight="1" thickBot="1">
      <c r="B1" s="60" t="s">
        <v>185</v>
      </c>
      <c r="C1" s="69"/>
    </row>
    <row r="2" spans="1:6" s="62" customFormat="1" ht="32.25" customHeight="1">
      <c r="A2" s="63" t="s">
        <v>31</v>
      </c>
      <c r="B2" s="167">
        <v>2018</v>
      </c>
      <c r="C2" s="65"/>
      <c r="D2" s="176"/>
      <c r="E2" s="65"/>
      <c r="F2" s="65"/>
    </row>
    <row r="3" spans="1:7" s="62" customFormat="1" ht="42.75" customHeight="1" thickBot="1">
      <c r="A3" s="64" t="s">
        <v>32</v>
      </c>
      <c r="B3" s="75">
        <v>4</v>
      </c>
      <c r="C3" s="66"/>
      <c r="D3" s="67"/>
      <c r="E3" s="66"/>
      <c r="F3" s="66"/>
      <c r="G3" s="68"/>
    </row>
    <row r="5" spans="1:9" ht="12.75">
      <c r="A5" s="317" t="s">
        <v>759</v>
      </c>
      <c r="B5" s="318"/>
      <c r="C5" s="318"/>
      <c r="D5" s="318"/>
      <c r="E5" s="318"/>
      <c r="F5" s="318"/>
      <c r="G5" s="318"/>
      <c r="H5" s="318"/>
      <c r="I5" s="319"/>
    </row>
    <row r="6" spans="1:9" ht="69" thickBot="1">
      <c r="A6" s="263" t="s">
        <v>760</v>
      </c>
      <c r="B6" s="264" t="s">
        <v>761</v>
      </c>
      <c r="C6" s="264" t="s">
        <v>762</v>
      </c>
      <c r="D6" s="264" t="s">
        <v>763</v>
      </c>
      <c r="E6" s="265" t="s">
        <v>764</v>
      </c>
      <c r="F6" s="264" t="s">
        <v>765</v>
      </c>
      <c r="G6" s="264" t="s">
        <v>766</v>
      </c>
      <c r="H6" s="266" t="s">
        <v>767</v>
      </c>
      <c r="I6" s="74"/>
    </row>
    <row r="7" spans="1:9" ht="9.75">
      <c r="A7" s="320" t="s">
        <v>768</v>
      </c>
      <c r="B7" s="321"/>
      <c r="C7" s="322"/>
      <c r="D7" s="322"/>
      <c r="E7" s="322"/>
      <c r="F7" s="322"/>
      <c r="G7" s="322"/>
      <c r="H7" s="323"/>
      <c r="I7" s="74"/>
    </row>
    <row r="8" spans="1:9" ht="51">
      <c r="A8" s="267">
        <v>1</v>
      </c>
      <c r="B8" s="268" t="s">
        <v>769</v>
      </c>
      <c r="C8" s="269" t="s">
        <v>770</v>
      </c>
      <c r="D8" s="177" t="s">
        <v>771</v>
      </c>
      <c r="E8" s="177" t="s">
        <v>152</v>
      </c>
      <c r="F8" s="270" t="s">
        <v>772</v>
      </c>
      <c r="G8" s="177" t="s">
        <v>773</v>
      </c>
      <c r="H8" s="271" t="s">
        <v>152</v>
      </c>
      <c r="I8" s="272"/>
    </row>
    <row r="9" spans="1:9" ht="60.75">
      <c r="A9" s="267">
        <v>2</v>
      </c>
      <c r="B9" s="273" t="s">
        <v>774</v>
      </c>
      <c r="C9" s="269" t="s">
        <v>775</v>
      </c>
      <c r="D9" s="274" t="s">
        <v>776</v>
      </c>
      <c r="E9" s="177" t="s">
        <v>152</v>
      </c>
      <c r="F9" s="275" t="s">
        <v>777</v>
      </c>
      <c r="G9" s="177" t="s">
        <v>778</v>
      </c>
      <c r="H9" s="271" t="s">
        <v>152</v>
      </c>
      <c r="I9" s="272"/>
    </row>
    <row r="10" spans="1:9" ht="81">
      <c r="A10" s="267">
        <v>3</v>
      </c>
      <c r="B10" s="276" t="s">
        <v>779</v>
      </c>
      <c r="C10" s="276" t="s">
        <v>780</v>
      </c>
      <c r="D10" s="276" t="s">
        <v>781</v>
      </c>
      <c r="E10" s="177" t="s">
        <v>152</v>
      </c>
      <c r="F10" s="276" t="s">
        <v>782</v>
      </c>
      <c r="G10" s="177" t="s">
        <v>783</v>
      </c>
      <c r="H10" s="276" t="s">
        <v>784</v>
      </c>
      <c r="I10" s="74"/>
    </row>
    <row r="11" spans="1:9" ht="51">
      <c r="A11" s="267">
        <v>4</v>
      </c>
      <c r="B11" s="276" t="s">
        <v>785</v>
      </c>
      <c r="C11" s="276" t="s">
        <v>786</v>
      </c>
      <c r="D11" s="276" t="s">
        <v>787</v>
      </c>
      <c r="E11" s="177" t="s">
        <v>152</v>
      </c>
      <c r="F11" s="276" t="s">
        <v>788</v>
      </c>
      <c r="G11" s="177" t="s">
        <v>778</v>
      </c>
      <c r="H11" s="177" t="s">
        <v>152</v>
      </c>
      <c r="I11" s="74"/>
    </row>
    <row r="12" spans="1:9" ht="51">
      <c r="A12" s="267">
        <v>5</v>
      </c>
      <c r="B12" s="276" t="s">
        <v>789</v>
      </c>
      <c r="C12" s="276" t="s">
        <v>790</v>
      </c>
      <c r="D12" s="276" t="s">
        <v>787</v>
      </c>
      <c r="E12" s="177" t="s">
        <v>152</v>
      </c>
      <c r="F12" s="276" t="s">
        <v>790</v>
      </c>
      <c r="G12" s="177" t="s">
        <v>778</v>
      </c>
      <c r="H12" s="276" t="s">
        <v>791</v>
      </c>
      <c r="I12" s="74"/>
    </row>
    <row r="13" spans="1:9" ht="60.75">
      <c r="A13" s="267">
        <v>6</v>
      </c>
      <c r="B13" s="276" t="s">
        <v>792</v>
      </c>
      <c r="C13" s="276" t="s">
        <v>793</v>
      </c>
      <c r="D13" s="276" t="s">
        <v>794</v>
      </c>
      <c r="E13" s="177" t="s">
        <v>152</v>
      </c>
      <c r="F13" s="276" t="s">
        <v>795</v>
      </c>
      <c r="G13" s="177" t="s">
        <v>778</v>
      </c>
      <c r="H13" s="177" t="s">
        <v>152</v>
      </c>
      <c r="I13" s="74"/>
    </row>
    <row r="14" spans="1:9" ht="91.5">
      <c r="A14" s="267">
        <v>7</v>
      </c>
      <c r="B14" s="277" t="s">
        <v>796</v>
      </c>
      <c r="C14" s="276" t="s">
        <v>797</v>
      </c>
      <c r="D14" s="276" t="s">
        <v>798</v>
      </c>
      <c r="E14" s="177" t="s">
        <v>152</v>
      </c>
      <c r="F14" s="276" t="s">
        <v>799</v>
      </c>
      <c r="G14" s="177" t="s">
        <v>800</v>
      </c>
      <c r="H14" s="177" t="s">
        <v>152</v>
      </c>
      <c r="I14" s="74"/>
    </row>
    <row r="15" spans="1:9" ht="60.75">
      <c r="A15" s="267">
        <v>8</v>
      </c>
      <c r="B15" s="276" t="s">
        <v>801</v>
      </c>
      <c r="C15" s="276" t="s">
        <v>802</v>
      </c>
      <c r="D15" s="276" t="s">
        <v>803</v>
      </c>
      <c r="E15" s="194" t="s">
        <v>804</v>
      </c>
      <c r="F15" s="276" t="s">
        <v>802</v>
      </c>
      <c r="G15" s="177" t="s">
        <v>778</v>
      </c>
      <c r="H15" s="276" t="s">
        <v>805</v>
      </c>
      <c r="I15" s="74"/>
    </row>
    <row r="16" spans="1:9" ht="81">
      <c r="A16" s="267">
        <v>9</v>
      </c>
      <c r="B16" s="278" t="s">
        <v>806</v>
      </c>
      <c r="C16" s="276" t="s">
        <v>807</v>
      </c>
      <c r="D16" s="276" t="s">
        <v>808</v>
      </c>
      <c r="E16" s="177" t="s">
        <v>152</v>
      </c>
      <c r="F16" s="276" t="s">
        <v>807</v>
      </c>
      <c r="G16" s="177" t="s">
        <v>778</v>
      </c>
      <c r="H16" s="276" t="s">
        <v>809</v>
      </c>
      <c r="I16" s="74"/>
    </row>
    <row r="17" spans="1:9" ht="111.75">
      <c r="A17" s="267">
        <v>10</v>
      </c>
      <c r="B17" s="276" t="s">
        <v>810</v>
      </c>
      <c r="C17" s="276" t="s">
        <v>811</v>
      </c>
      <c r="D17" s="276" t="s">
        <v>798</v>
      </c>
      <c r="E17" s="177" t="s">
        <v>152</v>
      </c>
      <c r="F17" s="276" t="s">
        <v>812</v>
      </c>
      <c r="G17" s="177" t="s">
        <v>813</v>
      </c>
      <c r="H17" s="276" t="s">
        <v>814</v>
      </c>
      <c r="I17" s="74"/>
    </row>
    <row r="18" spans="1:9" ht="111.75">
      <c r="A18" s="267">
        <v>11</v>
      </c>
      <c r="B18" s="276" t="s">
        <v>815</v>
      </c>
      <c r="C18" s="276" t="s">
        <v>816</v>
      </c>
      <c r="D18" s="276" t="s">
        <v>798</v>
      </c>
      <c r="E18" s="177" t="s">
        <v>152</v>
      </c>
      <c r="F18" s="276" t="s">
        <v>817</v>
      </c>
      <c r="G18" s="177" t="s">
        <v>818</v>
      </c>
      <c r="H18" s="276" t="s">
        <v>814</v>
      </c>
      <c r="I18" s="74"/>
    </row>
    <row r="19" spans="1:9" ht="81">
      <c r="A19" s="267">
        <v>12</v>
      </c>
      <c r="B19" s="276" t="s">
        <v>819</v>
      </c>
      <c r="C19" s="276" t="s">
        <v>820</v>
      </c>
      <c r="D19" s="276" t="s">
        <v>787</v>
      </c>
      <c r="E19" s="177" t="s">
        <v>152</v>
      </c>
      <c r="F19" s="276" t="s">
        <v>821</v>
      </c>
      <c r="G19" s="177" t="s">
        <v>778</v>
      </c>
      <c r="H19" s="276" t="s">
        <v>822</v>
      </c>
      <c r="I19" s="74"/>
    </row>
    <row r="20" spans="1:9" ht="60.75">
      <c r="A20" s="267">
        <v>13</v>
      </c>
      <c r="B20" s="276" t="s">
        <v>823</v>
      </c>
      <c r="C20" s="276" t="s">
        <v>824</v>
      </c>
      <c r="D20" s="276" t="s">
        <v>787</v>
      </c>
      <c r="E20" s="177" t="s">
        <v>152</v>
      </c>
      <c r="F20" s="276" t="s">
        <v>825</v>
      </c>
      <c r="G20" s="177" t="s">
        <v>778</v>
      </c>
      <c r="H20" s="276" t="s">
        <v>826</v>
      </c>
      <c r="I20" s="74"/>
    </row>
    <row r="21" spans="1:9" ht="91.5">
      <c r="A21" s="267">
        <v>14</v>
      </c>
      <c r="B21" s="276" t="s">
        <v>827</v>
      </c>
      <c r="C21" s="276" t="s">
        <v>828</v>
      </c>
      <c r="D21" s="276" t="s">
        <v>829</v>
      </c>
      <c r="E21" s="177" t="s">
        <v>152</v>
      </c>
      <c r="F21" s="276" t="s">
        <v>830</v>
      </c>
      <c r="G21" s="177" t="s">
        <v>778</v>
      </c>
      <c r="H21" s="276" t="s">
        <v>831</v>
      </c>
      <c r="I21" s="74"/>
    </row>
    <row r="22" spans="1:9" ht="91.5">
      <c r="A22" s="276">
        <v>15</v>
      </c>
      <c r="B22" s="277" t="s">
        <v>832</v>
      </c>
      <c r="C22" s="279" t="s">
        <v>833</v>
      </c>
      <c r="D22" s="276" t="s">
        <v>787</v>
      </c>
      <c r="E22" s="177" t="s">
        <v>152</v>
      </c>
      <c r="F22" s="279" t="s">
        <v>834</v>
      </c>
      <c r="G22" s="177" t="s">
        <v>778</v>
      </c>
      <c r="H22" s="177" t="s">
        <v>835</v>
      </c>
      <c r="I22" s="192"/>
    </row>
    <row r="23" spans="1:9" ht="132">
      <c r="A23" s="276">
        <v>18</v>
      </c>
      <c r="B23" s="276" t="s">
        <v>836</v>
      </c>
      <c r="C23" s="276" t="s">
        <v>837</v>
      </c>
      <c r="D23" s="276" t="s">
        <v>838</v>
      </c>
      <c r="E23" s="276" t="s">
        <v>835</v>
      </c>
      <c r="F23" s="276" t="s">
        <v>839</v>
      </c>
      <c r="G23" s="177" t="s">
        <v>778</v>
      </c>
      <c r="H23" s="276" t="s">
        <v>835</v>
      </c>
      <c r="I23" s="74"/>
    </row>
    <row r="24" spans="1:9" ht="81">
      <c r="A24" s="276">
        <v>19</v>
      </c>
      <c r="B24" s="269" t="s">
        <v>840</v>
      </c>
      <c r="C24" s="276" t="s">
        <v>841</v>
      </c>
      <c r="D24" s="276" t="s">
        <v>842</v>
      </c>
      <c r="E24" s="276" t="s">
        <v>835</v>
      </c>
      <c r="F24" s="276" t="s">
        <v>843</v>
      </c>
      <c r="G24" s="177" t="s">
        <v>778</v>
      </c>
      <c r="H24" s="276" t="s">
        <v>835</v>
      </c>
      <c r="I24" s="74"/>
    </row>
    <row r="25" spans="1:9" ht="81">
      <c r="A25" s="276">
        <v>20</v>
      </c>
      <c r="B25" s="276" t="s">
        <v>844</v>
      </c>
      <c r="C25" s="276" t="s">
        <v>845</v>
      </c>
      <c r="D25" s="177" t="s">
        <v>846</v>
      </c>
      <c r="E25" s="276" t="s">
        <v>835</v>
      </c>
      <c r="F25" s="276" t="s">
        <v>847</v>
      </c>
      <c r="G25" s="177" t="s">
        <v>848</v>
      </c>
      <c r="H25" s="276" t="s">
        <v>835</v>
      </c>
      <c r="I25" s="74"/>
    </row>
    <row r="26" spans="1:9" ht="60.75">
      <c r="A26" s="276">
        <v>21</v>
      </c>
      <c r="B26" s="280" t="s">
        <v>823</v>
      </c>
      <c r="C26" s="276" t="s">
        <v>849</v>
      </c>
      <c r="D26" s="276" t="s">
        <v>850</v>
      </c>
      <c r="E26" s="276" t="s">
        <v>835</v>
      </c>
      <c r="F26" s="276" t="s">
        <v>851</v>
      </c>
      <c r="G26" s="177" t="s">
        <v>778</v>
      </c>
      <c r="H26" s="276" t="s">
        <v>835</v>
      </c>
      <c r="I26" s="74"/>
    </row>
    <row r="27" spans="1:9" ht="91.5">
      <c r="A27" s="276">
        <v>22</v>
      </c>
      <c r="B27" s="276" t="s">
        <v>852</v>
      </c>
      <c r="C27" s="276" t="s">
        <v>853</v>
      </c>
      <c r="D27" s="274" t="s">
        <v>854</v>
      </c>
      <c r="E27" s="276" t="s">
        <v>835</v>
      </c>
      <c r="F27" s="276" t="s">
        <v>855</v>
      </c>
      <c r="G27" s="177" t="s">
        <v>778</v>
      </c>
      <c r="H27" s="276" t="s">
        <v>835</v>
      </c>
      <c r="I27" s="74"/>
    </row>
    <row r="28" spans="1:9" ht="111.75">
      <c r="A28" s="276">
        <v>23</v>
      </c>
      <c r="B28" s="276" t="s">
        <v>856</v>
      </c>
      <c r="C28" s="276" t="s">
        <v>857</v>
      </c>
      <c r="D28" s="276" t="s">
        <v>858</v>
      </c>
      <c r="E28" s="276" t="s">
        <v>835</v>
      </c>
      <c r="F28" s="276" t="s">
        <v>859</v>
      </c>
      <c r="G28" s="177" t="s">
        <v>778</v>
      </c>
      <c r="H28" s="276" t="s">
        <v>835</v>
      </c>
      <c r="I28" s="74"/>
    </row>
    <row r="29" spans="1:9" ht="91.5">
      <c r="A29" s="276"/>
      <c r="B29" s="276" t="s">
        <v>860</v>
      </c>
      <c r="C29" s="276" t="s">
        <v>861</v>
      </c>
      <c r="D29" s="276" t="s">
        <v>862</v>
      </c>
      <c r="E29" s="276" t="s">
        <v>835</v>
      </c>
      <c r="F29" s="276" t="s">
        <v>863</v>
      </c>
      <c r="G29" s="177" t="s">
        <v>778</v>
      </c>
      <c r="H29" s="276" t="s">
        <v>864</v>
      </c>
      <c r="I29" s="74"/>
    </row>
    <row r="30" spans="1:9" ht="112.5" thickBot="1">
      <c r="A30" s="276">
        <v>24</v>
      </c>
      <c r="B30" s="276" t="s">
        <v>865</v>
      </c>
      <c r="C30" s="276" t="s">
        <v>866</v>
      </c>
      <c r="D30" s="276" t="s">
        <v>867</v>
      </c>
      <c r="E30" s="276" t="s">
        <v>835</v>
      </c>
      <c r="F30" s="276" t="s">
        <v>868</v>
      </c>
      <c r="G30" s="177" t="s">
        <v>778</v>
      </c>
      <c r="H30" s="276" t="s">
        <v>869</v>
      </c>
      <c r="I30" s="74"/>
    </row>
    <row r="31" spans="1:9" ht="102">
      <c r="A31" s="276">
        <v>25</v>
      </c>
      <c r="B31" s="276" t="s">
        <v>870</v>
      </c>
      <c r="C31" s="276" t="s">
        <v>871</v>
      </c>
      <c r="D31" s="281" t="s">
        <v>872</v>
      </c>
      <c r="E31" s="276" t="s">
        <v>835</v>
      </c>
      <c r="F31" s="276" t="s">
        <v>873</v>
      </c>
      <c r="G31" s="177" t="s">
        <v>778</v>
      </c>
      <c r="H31" s="276" t="s">
        <v>874</v>
      </c>
      <c r="I31" s="74"/>
    </row>
    <row r="32" spans="1:9" ht="40.5">
      <c r="A32" s="74"/>
      <c r="B32" s="276" t="s">
        <v>792</v>
      </c>
      <c r="C32" s="276" t="s">
        <v>875</v>
      </c>
      <c r="D32" s="276" t="s">
        <v>876</v>
      </c>
      <c r="E32" s="276" t="s">
        <v>835</v>
      </c>
      <c r="F32" s="276" t="s">
        <v>877</v>
      </c>
      <c r="G32" s="177" t="s">
        <v>778</v>
      </c>
      <c r="H32" s="276" t="s">
        <v>835</v>
      </c>
      <c r="I32" s="74"/>
    </row>
  </sheetData>
  <sheetProtection/>
  <mergeCells count="2">
    <mergeCell ref="A5:I5"/>
    <mergeCell ref="A7:H7"/>
  </mergeCells>
  <dataValidations count="1">
    <dataValidation type="list" allowBlank="1" showInputMessage="1" showErrorMessage="1" prompt="Zerrendatik aukeratu dagokizun departamentuaren izena" sqref="B1:C1">
      <formula1>'03-Gobernantza'!#REF!</formula1>
    </dataValidation>
  </dataValidations>
  <printOptions/>
  <pageMargins left="0.787401575" right="0.787401575" top="0.984251969" bottom="0.984251969"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G34"/>
  <sheetViews>
    <sheetView zoomScale="75" zoomScaleNormal="75" zoomScalePageLayoutView="0" workbookViewId="0" topLeftCell="A19">
      <selection activeCell="E32" sqref="E32"/>
    </sheetView>
  </sheetViews>
  <sheetFormatPr defaultColWidth="11.421875" defaultRowHeight="12.75"/>
  <cols>
    <col min="1" max="1" width="20.7109375" style="4" customWidth="1"/>
    <col min="2" max="2" width="50.421875" style="4" customWidth="1"/>
    <col min="3" max="3" width="12.140625" style="4" bestFit="1" customWidth="1"/>
    <col min="4" max="4" width="28.7109375" style="1" bestFit="1" customWidth="1"/>
    <col min="5" max="5" width="47.8515625" style="4" customWidth="1"/>
    <col min="6" max="6" width="55.140625" style="4" bestFit="1" customWidth="1"/>
    <col min="7" max="7" width="42.28125" style="4" bestFit="1" customWidth="1"/>
    <col min="8" max="16384" width="11.421875" style="1" customWidth="1"/>
  </cols>
  <sheetData>
    <row r="1" ht="82.5" customHeight="1" thickBot="1">
      <c r="B1" s="60" t="s">
        <v>186</v>
      </c>
    </row>
    <row r="2" spans="1:3" s="58" customFormat="1" ht="30">
      <c r="A2" s="63" t="s">
        <v>31</v>
      </c>
      <c r="B2" s="167">
        <v>2018</v>
      </c>
      <c r="C2" s="57"/>
    </row>
    <row r="3" spans="1:3" s="58" customFormat="1" ht="30.75" thickBot="1">
      <c r="A3" s="64" t="s">
        <v>32</v>
      </c>
      <c r="B3" s="75">
        <v>4</v>
      </c>
      <c r="C3" s="57"/>
    </row>
    <row r="4" spans="1:7" ht="10.5" thickBot="1">
      <c r="A4" s="316"/>
      <c r="B4" s="316"/>
      <c r="C4" s="196"/>
      <c r="D4" s="196"/>
      <c r="E4" s="196"/>
      <c r="F4" s="196"/>
      <c r="G4" s="197"/>
    </row>
    <row r="5" spans="1:7" ht="12">
      <c r="A5" s="324" t="s">
        <v>668</v>
      </c>
      <c r="B5" s="325"/>
      <c r="C5" s="325"/>
      <c r="D5" s="325"/>
      <c r="E5" s="325"/>
      <c r="F5" s="325"/>
      <c r="G5" s="326"/>
    </row>
    <row r="6" spans="1:7" ht="20.25">
      <c r="A6" s="199" t="s">
        <v>669</v>
      </c>
      <c r="B6" s="200" t="s">
        <v>670</v>
      </c>
      <c r="C6" s="200" t="s">
        <v>671</v>
      </c>
      <c r="D6" s="201" t="s">
        <v>672</v>
      </c>
      <c r="E6" s="200" t="s">
        <v>673</v>
      </c>
      <c r="F6" s="200" t="s">
        <v>674</v>
      </c>
      <c r="G6" s="202" t="s">
        <v>675</v>
      </c>
    </row>
    <row r="7" spans="1:7" ht="81">
      <c r="A7" s="203" t="s">
        <v>652</v>
      </c>
      <c r="B7" s="204" t="s">
        <v>653</v>
      </c>
      <c r="C7" s="205">
        <v>43830</v>
      </c>
      <c r="D7" s="177" t="s">
        <v>654</v>
      </c>
      <c r="E7" s="204" t="s">
        <v>655</v>
      </c>
      <c r="F7" s="203" t="s">
        <v>652</v>
      </c>
      <c r="G7" s="206"/>
    </row>
    <row r="8" spans="1:7" ht="30">
      <c r="A8" s="203" t="s">
        <v>338</v>
      </c>
      <c r="B8" s="204" t="s">
        <v>676</v>
      </c>
      <c r="C8" s="205">
        <v>43465</v>
      </c>
      <c r="D8" s="177" t="s">
        <v>654</v>
      </c>
      <c r="E8" s="204" t="s">
        <v>677</v>
      </c>
      <c r="F8" s="203" t="s">
        <v>338</v>
      </c>
      <c r="G8" s="206"/>
    </row>
    <row r="9" spans="1:7" ht="20.25">
      <c r="A9" s="193" t="s">
        <v>678</v>
      </c>
      <c r="B9" s="204" t="s">
        <v>679</v>
      </c>
      <c r="C9" s="205">
        <v>43761</v>
      </c>
      <c r="D9" s="177" t="s">
        <v>654</v>
      </c>
      <c r="E9" s="204" t="s">
        <v>679</v>
      </c>
      <c r="F9" s="193" t="s">
        <v>678</v>
      </c>
      <c r="G9" s="193"/>
    </row>
    <row r="10" spans="1:7" ht="61.5" thickBot="1">
      <c r="A10" s="194" t="s">
        <v>680</v>
      </c>
      <c r="B10" s="194" t="s">
        <v>681</v>
      </c>
      <c r="C10" s="205">
        <v>43465</v>
      </c>
      <c r="D10" s="177"/>
      <c r="E10" s="194" t="s">
        <v>682</v>
      </c>
      <c r="F10" s="194" t="s">
        <v>683</v>
      </c>
      <c r="G10" s="206"/>
    </row>
    <row r="11" spans="1:7" ht="10.5" thickBot="1">
      <c r="A11" s="327"/>
      <c r="B11" s="327"/>
      <c r="C11" s="207"/>
      <c r="D11" s="207"/>
      <c r="E11" s="207"/>
      <c r="F11" s="207"/>
      <c r="G11" s="197"/>
    </row>
    <row r="12" spans="1:7" ht="12">
      <c r="A12" s="324" t="s">
        <v>684</v>
      </c>
      <c r="B12" s="325"/>
      <c r="C12" s="325"/>
      <c r="D12" s="325"/>
      <c r="E12" s="325"/>
      <c r="F12" s="325"/>
      <c r="G12" s="326"/>
    </row>
    <row r="13" spans="1:7" ht="20.25">
      <c r="A13" s="208" t="s">
        <v>669</v>
      </c>
      <c r="B13" s="209" t="s">
        <v>670</v>
      </c>
      <c r="C13" s="209" t="s">
        <v>671</v>
      </c>
      <c r="D13" s="210" t="s">
        <v>672</v>
      </c>
      <c r="E13" s="209" t="s">
        <v>673</v>
      </c>
      <c r="F13" s="209" t="s">
        <v>674</v>
      </c>
      <c r="G13" s="211" t="s">
        <v>675</v>
      </c>
    </row>
    <row r="14" spans="1:7" ht="9.75">
      <c r="A14" s="194" t="s">
        <v>685</v>
      </c>
      <c r="B14" s="194" t="s">
        <v>686</v>
      </c>
      <c r="C14" s="205">
        <v>44196</v>
      </c>
      <c r="D14" s="177" t="s">
        <v>502</v>
      </c>
      <c r="E14" s="194" t="s">
        <v>687</v>
      </c>
      <c r="F14" s="194" t="s">
        <v>685</v>
      </c>
      <c r="G14" s="206"/>
    </row>
    <row r="15" spans="1:7" ht="9.75">
      <c r="A15" s="194" t="s">
        <v>685</v>
      </c>
      <c r="B15" s="194" t="s">
        <v>688</v>
      </c>
      <c r="C15" s="205">
        <v>43830</v>
      </c>
      <c r="D15" s="177" t="s">
        <v>502</v>
      </c>
      <c r="E15" s="194" t="s">
        <v>687</v>
      </c>
      <c r="F15" s="194" t="s">
        <v>685</v>
      </c>
      <c r="G15" s="206"/>
    </row>
    <row r="16" spans="1:7" ht="20.25">
      <c r="A16" s="194" t="s">
        <v>685</v>
      </c>
      <c r="B16" s="194" t="s">
        <v>687</v>
      </c>
      <c r="C16" s="205" t="s">
        <v>689</v>
      </c>
      <c r="D16" s="177" t="s">
        <v>502</v>
      </c>
      <c r="E16" s="194" t="s">
        <v>687</v>
      </c>
      <c r="F16" s="194" t="s">
        <v>685</v>
      </c>
      <c r="G16" s="206"/>
    </row>
    <row r="17" spans="1:7" ht="51">
      <c r="A17" s="194" t="s">
        <v>690</v>
      </c>
      <c r="B17" s="212" t="s">
        <v>691</v>
      </c>
      <c r="C17" s="205">
        <v>43723</v>
      </c>
      <c r="D17" s="177" t="s">
        <v>502</v>
      </c>
      <c r="E17" s="212" t="s">
        <v>691</v>
      </c>
      <c r="F17" s="194" t="s">
        <v>690</v>
      </c>
      <c r="G17" s="206"/>
    </row>
    <row r="18" spans="1:7" ht="51">
      <c r="A18" s="194" t="s">
        <v>692</v>
      </c>
      <c r="B18" s="194" t="s">
        <v>693</v>
      </c>
      <c r="C18" s="205" t="s">
        <v>689</v>
      </c>
      <c r="D18" s="177" t="s">
        <v>502</v>
      </c>
      <c r="E18" s="194" t="s">
        <v>694</v>
      </c>
      <c r="F18" s="194" t="s">
        <v>692</v>
      </c>
      <c r="G18" s="206" t="s">
        <v>695</v>
      </c>
    </row>
    <row r="19" spans="1:7" ht="40.5">
      <c r="A19" s="194" t="s">
        <v>696</v>
      </c>
      <c r="B19" s="194" t="s">
        <v>697</v>
      </c>
      <c r="C19" s="205">
        <v>44196</v>
      </c>
      <c r="D19" s="177" t="s">
        <v>502</v>
      </c>
      <c r="E19" s="194" t="s">
        <v>697</v>
      </c>
      <c r="F19" s="194" t="s">
        <v>696</v>
      </c>
      <c r="G19" s="206" t="s">
        <v>695</v>
      </c>
    </row>
    <row r="20" spans="1:7" ht="20.25">
      <c r="A20" s="194" t="s">
        <v>698</v>
      </c>
      <c r="B20" s="194" t="s">
        <v>699</v>
      </c>
      <c r="C20" s="205" t="s">
        <v>503</v>
      </c>
      <c r="D20" s="177" t="s">
        <v>502</v>
      </c>
      <c r="E20" s="194" t="s">
        <v>700</v>
      </c>
      <c r="F20" s="194" t="s">
        <v>698</v>
      </c>
      <c r="G20" s="206"/>
    </row>
    <row r="21" spans="1:7" ht="20.25">
      <c r="A21" s="194" t="s">
        <v>701</v>
      </c>
      <c r="B21" s="194" t="s">
        <v>702</v>
      </c>
      <c r="C21" s="205">
        <v>45743</v>
      </c>
      <c r="D21" s="177" t="s">
        <v>502</v>
      </c>
      <c r="E21" s="194" t="s">
        <v>703</v>
      </c>
      <c r="F21" s="194" t="s">
        <v>701</v>
      </c>
      <c r="G21" s="206"/>
    </row>
    <row r="22" spans="1:7" ht="9.75">
      <c r="A22" s="194" t="s">
        <v>704</v>
      </c>
      <c r="B22" s="194" t="s">
        <v>705</v>
      </c>
      <c r="C22" s="205">
        <v>43465</v>
      </c>
      <c r="D22" s="177" t="s">
        <v>502</v>
      </c>
      <c r="E22" s="194" t="s">
        <v>705</v>
      </c>
      <c r="F22" s="194" t="s">
        <v>704</v>
      </c>
      <c r="G22" s="206" t="s">
        <v>706</v>
      </c>
    </row>
    <row r="23" spans="1:7" ht="30">
      <c r="A23" s="194" t="s">
        <v>707</v>
      </c>
      <c r="B23" s="194" t="s">
        <v>708</v>
      </c>
      <c r="C23" s="205">
        <v>43465</v>
      </c>
      <c r="D23" s="177" t="s">
        <v>502</v>
      </c>
      <c r="E23" s="194" t="s">
        <v>708</v>
      </c>
      <c r="F23" s="194" t="s">
        <v>707</v>
      </c>
      <c r="G23" s="206" t="s">
        <v>709</v>
      </c>
    </row>
    <row r="24" spans="1:7" ht="60.75">
      <c r="A24" s="194" t="s">
        <v>504</v>
      </c>
      <c r="B24" s="194" t="s">
        <v>656</v>
      </c>
      <c r="C24" s="205">
        <v>43465</v>
      </c>
      <c r="D24" s="177" t="s">
        <v>502</v>
      </c>
      <c r="E24" s="194" t="s">
        <v>656</v>
      </c>
      <c r="F24" s="194" t="s">
        <v>504</v>
      </c>
      <c r="G24" s="193"/>
    </row>
    <row r="25" spans="1:7" ht="30">
      <c r="A25" s="194" t="s">
        <v>505</v>
      </c>
      <c r="B25" s="194" t="s">
        <v>657</v>
      </c>
      <c r="C25" s="205">
        <v>43591</v>
      </c>
      <c r="D25" s="177" t="s">
        <v>502</v>
      </c>
      <c r="E25" s="194" t="s">
        <v>657</v>
      </c>
      <c r="F25" s="194" t="s">
        <v>505</v>
      </c>
      <c r="G25" s="193"/>
    </row>
    <row r="26" spans="1:7" ht="20.25">
      <c r="A26" s="194" t="s">
        <v>506</v>
      </c>
      <c r="B26" s="194" t="s">
        <v>658</v>
      </c>
      <c r="C26" s="205" t="s">
        <v>503</v>
      </c>
      <c r="D26" s="177" t="s">
        <v>502</v>
      </c>
      <c r="E26" s="194" t="s">
        <v>658</v>
      </c>
      <c r="F26" s="194" t="s">
        <v>506</v>
      </c>
      <c r="G26" s="193"/>
    </row>
    <row r="27" spans="1:7" ht="51">
      <c r="A27" s="194" t="s">
        <v>507</v>
      </c>
      <c r="B27" s="194" t="s">
        <v>659</v>
      </c>
      <c r="C27" s="205">
        <v>43389</v>
      </c>
      <c r="D27" s="177" t="s">
        <v>502</v>
      </c>
      <c r="E27" s="194" t="s">
        <v>659</v>
      </c>
      <c r="F27" s="194" t="s">
        <v>507</v>
      </c>
      <c r="G27" s="193"/>
    </row>
    <row r="28" spans="1:7" ht="51">
      <c r="A28" s="194" t="s">
        <v>508</v>
      </c>
      <c r="B28" s="194" t="s">
        <v>660</v>
      </c>
      <c r="C28" s="205" t="s">
        <v>503</v>
      </c>
      <c r="D28" s="177" t="s">
        <v>502</v>
      </c>
      <c r="E28" s="194" t="s">
        <v>660</v>
      </c>
      <c r="F28" s="194" t="s">
        <v>508</v>
      </c>
      <c r="G28" s="193"/>
    </row>
    <row r="29" spans="1:7" ht="40.5">
      <c r="A29" s="194" t="s">
        <v>509</v>
      </c>
      <c r="B29" s="194" t="s">
        <v>661</v>
      </c>
      <c r="C29" s="205">
        <v>43465</v>
      </c>
      <c r="D29" s="177" t="s">
        <v>502</v>
      </c>
      <c r="E29" s="194" t="s">
        <v>661</v>
      </c>
      <c r="F29" s="194" t="s">
        <v>509</v>
      </c>
      <c r="G29" s="193"/>
    </row>
    <row r="30" spans="1:7" ht="30">
      <c r="A30" s="194" t="s">
        <v>510</v>
      </c>
      <c r="B30" s="194" t="s">
        <v>662</v>
      </c>
      <c r="C30" s="205">
        <v>43593</v>
      </c>
      <c r="D30" s="177" t="s">
        <v>502</v>
      </c>
      <c r="E30" s="194" t="s">
        <v>662</v>
      </c>
      <c r="F30" s="194" t="s">
        <v>510</v>
      </c>
      <c r="G30" s="193"/>
    </row>
    <row r="31" spans="1:7" ht="30">
      <c r="A31" s="194" t="s">
        <v>510</v>
      </c>
      <c r="B31" s="194" t="s">
        <v>663</v>
      </c>
      <c r="C31" s="205">
        <v>43524</v>
      </c>
      <c r="D31" s="177" t="s">
        <v>502</v>
      </c>
      <c r="E31" s="194" t="s">
        <v>663</v>
      </c>
      <c r="F31" s="194" t="s">
        <v>510</v>
      </c>
      <c r="G31" s="193"/>
    </row>
    <row r="32" spans="1:7" ht="20.25">
      <c r="A32" s="194" t="s">
        <v>511</v>
      </c>
      <c r="B32" s="194" t="s">
        <v>664</v>
      </c>
      <c r="C32" s="205" t="s">
        <v>503</v>
      </c>
      <c r="D32" s="177" t="s">
        <v>502</v>
      </c>
      <c r="E32" s="194" t="s">
        <v>664</v>
      </c>
      <c r="F32" s="194" t="s">
        <v>511</v>
      </c>
      <c r="G32" s="193"/>
    </row>
    <row r="33" spans="1:7" ht="30">
      <c r="A33" s="194" t="s">
        <v>506</v>
      </c>
      <c r="B33" s="194" t="s">
        <v>665</v>
      </c>
      <c r="C33" s="205">
        <v>43465</v>
      </c>
      <c r="D33" s="177" t="s">
        <v>502</v>
      </c>
      <c r="E33" s="194" t="s">
        <v>665</v>
      </c>
      <c r="F33" s="194" t="s">
        <v>506</v>
      </c>
      <c r="G33" s="193"/>
    </row>
    <row r="34" spans="1:7" ht="20.25">
      <c r="A34" s="194" t="s">
        <v>512</v>
      </c>
      <c r="B34" s="194" t="s">
        <v>666</v>
      </c>
      <c r="C34" s="205" t="s">
        <v>503</v>
      </c>
      <c r="D34" s="177" t="s">
        <v>502</v>
      </c>
      <c r="E34" s="194" t="s">
        <v>666</v>
      </c>
      <c r="F34" s="194" t="s">
        <v>512</v>
      </c>
      <c r="G34" s="193"/>
    </row>
  </sheetData>
  <sheetProtection/>
  <mergeCells count="4">
    <mergeCell ref="A4:B4"/>
    <mergeCell ref="A5:G5"/>
    <mergeCell ref="A11:B11"/>
    <mergeCell ref="A12:G12"/>
  </mergeCells>
  <dataValidations count="1">
    <dataValidation type="list" allowBlank="1" showInputMessage="1" showErrorMessage="1" prompt="Zerrendatik aukeratu dagokizun departamentuaren izena" sqref="B1">
      <formula1>'04-Ekonomia'!#REF!</formula1>
    </dataValidation>
  </dataValidations>
  <hyperlinks>
    <hyperlink ref="A9" r:id="rId1" tooltip="Ver el departamento de Promoción Económica, Medio Rural y Equilibrio Territorial " display="https://www.gipuzkoa.eus/es/diputacion/promocion-economica-medio-rural-y-equilibrio-territorial"/>
    <hyperlink ref="F9" r:id="rId2" tooltip="Ver el departamento de Promoción Económica, Medio Rural y Equilibrio Territorial " display="https://www.gipuzkoa.eus/es/diputacion/promocion-economica-medio-rural-y-equilibrio-territorial"/>
  </hyperlinks>
  <printOptions/>
  <pageMargins left="0.787401575" right="0.787401575" top="0.984251969" bottom="0.984251969" header="0.4921259845" footer="0.4921259845"/>
  <pageSetup horizontalDpi="600" verticalDpi="600" orientation="portrait" paperSize="9" r:id="rId4"/>
  <drawing r:id="rId3"/>
</worksheet>
</file>

<file path=xl/worksheets/sheet6.xml><?xml version="1.0" encoding="utf-8"?>
<worksheet xmlns="http://schemas.openxmlformats.org/spreadsheetml/2006/main" xmlns:r="http://schemas.openxmlformats.org/officeDocument/2006/relationships">
  <dimension ref="A1:G224"/>
  <sheetViews>
    <sheetView zoomScale="75" zoomScaleNormal="75" zoomScalePageLayoutView="0" workbookViewId="0" topLeftCell="A1">
      <selection activeCell="C10" sqref="C10"/>
    </sheetView>
  </sheetViews>
  <sheetFormatPr defaultColWidth="11.421875" defaultRowHeight="12.75"/>
  <cols>
    <col min="1" max="1" width="30.140625" style="4" customWidth="1"/>
    <col min="2" max="2" width="45.28125" style="4" customWidth="1"/>
    <col min="3" max="3" width="21.8515625" style="4" customWidth="1"/>
    <col min="4" max="4" width="25.140625" style="1" customWidth="1"/>
    <col min="5" max="5" width="28.28125" style="4" customWidth="1"/>
    <col min="6" max="6" width="34.421875" style="4" customWidth="1"/>
    <col min="7" max="7" width="42.00390625" style="4" customWidth="1"/>
    <col min="8" max="8" width="11.8515625" style="1" customWidth="1"/>
    <col min="9" max="16384" width="11.421875" style="1" customWidth="1"/>
  </cols>
  <sheetData>
    <row r="1" ht="98.25" customHeight="1" thickBot="1">
      <c r="B1" s="60" t="s">
        <v>188</v>
      </c>
    </row>
    <row r="2" spans="1:2" ht="40.5" customHeight="1">
      <c r="A2" s="63" t="s">
        <v>31</v>
      </c>
      <c r="B2" s="166">
        <v>2018</v>
      </c>
    </row>
    <row r="3" spans="1:7" ht="42.75" customHeight="1" thickBot="1">
      <c r="A3" s="64" t="s">
        <v>189</v>
      </c>
      <c r="B3" s="75">
        <v>4</v>
      </c>
      <c r="C3" s="5"/>
      <c r="D3" s="2"/>
      <c r="E3" s="5"/>
      <c r="F3" s="5"/>
      <c r="G3" s="5"/>
    </row>
    <row r="4" spans="1:7" ht="27" customHeight="1">
      <c r="A4" s="13"/>
      <c r="B4" s="5"/>
      <c r="C4" s="5"/>
      <c r="D4" s="2"/>
      <c r="E4" s="5"/>
      <c r="F4" s="5"/>
      <c r="G4" s="5"/>
    </row>
    <row r="5" spans="1:7" ht="9.75">
      <c r="A5" s="1"/>
      <c r="B5" s="1"/>
      <c r="C5" s="1"/>
      <c r="E5" s="1"/>
      <c r="F5" s="1"/>
      <c r="G5" s="1"/>
    </row>
    <row r="6" spans="1:7" ht="9.75">
      <c r="A6" s="1"/>
      <c r="B6" s="1"/>
      <c r="C6" s="1"/>
      <c r="E6" s="1"/>
      <c r="F6" s="1"/>
      <c r="G6" s="1"/>
    </row>
    <row r="7" spans="1:7" ht="9.75">
      <c r="A7" s="1"/>
      <c r="B7" s="1"/>
      <c r="C7" s="1"/>
      <c r="E7" s="1"/>
      <c r="F7" s="1"/>
      <c r="G7" s="1"/>
    </row>
    <row r="8" spans="1:7" ht="9.75">
      <c r="A8" s="1"/>
      <c r="B8" s="1"/>
      <c r="C8" s="1"/>
      <c r="E8" s="1"/>
      <c r="F8" s="1"/>
      <c r="G8" s="1"/>
    </row>
    <row r="9" spans="1:7" ht="9.75">
      <c r="A9" s="1"/>
      <c r="B9" s="1"/>
      <c r="C9" s="1"/>
      <c r="E9" s="1"/>
      <c r="F9" s="1"/>
      <c r="G9" s="1"/>
    </row>
    <row r="10" spans="1:7" ht="9.75">
      <c r="A10" s="1"/>
      <c r="B10" s="1"/>
      <c r="C10" s="1"/>
      <c r="E10" s="1"/>
      <c r="F10" s="1"/>
      <c r="G10" s="1"/>
    </row>
    <row r="11" spans="1:7" ht="9.75">
      <c r="A11" s="1"/>
      <c r="B11" s="1"/>
      <c r="C11" s="1"/>
      <c r="E11" s="1"/>
      <c r="F11" s="1"/>
      <c r="G11" s="1"/>
    </row>
    <row r="12" spans="1:7" ht="9.75">
      <c r="A12" s="1"/>
      <c r="B12" s="1"/>
      <c r="C12" s="1"/>
      <c r="E12" s="1"/>
      <c r="F12" s="1"/>
      <c r="G12" s="1"/>
    </row>
    <row r="13" spans="1:7" ht="9.75">
      <c r="A13" s="1"/>
      <c r="B13" s="1"/>
      <c r="C13" s="1"/>
      <c r="E13" s="1"/>
      <c r="F13" s="1"/>
      <c r="G13" s="1"/>
    </row>
    <row r="14" spans="1:7" ht="9.75">
      <c r="A14" s="1"/>
      <c r="B14" s="1"/>
      <c r="C14" s="1"/>
      <c r="E14" s="1"/>
      <c r="F14" s="1"/>
      <c r="G14" s="1"/>
    </row>
    <row r="15" spans="1:7" ht="9.75">
      <c r="A15" s="1"/>
      <c r="B15" s="1"/>
      <c r="C15" s="1"/>
      <c r="E15" s="1"/>
      <c r="F15" s="1"/>
      <c r="G15" s="1"/>
    </row>
    <row r="16" spans="1:7" ht="9.75">
      <c r="A16" s="1"/>
      <c r="B16" s="1"/>
      <c r="C16" s="1"/>
      <c r="E16" s="1"/>
      <c r="F16" s="1"/>
      <c r="G16" s="1"/>
    </row>
    <row r="17" spans="1:7" ht="9.75">
      <c r="A17" s="1"/>
      <c r="B17" s="1"/>
      <c r="C17" s="1"/>
      <c r="E17" s="1"/>
      <c r="F17" s="1"/>
      <c r="G17" s="1"/>
    </row>
    <row r="18" spans="1:7" ht="9.75">
      <c r="A18" s="1"/>
      <c r="B18" s="1"/>
      <c r="C18" s="1"/>
      <c r="E18" s="1"/>
      <c r="F18" s="1"/>
      <c r="G18" s="1"/>
    </row>
    <row r="19" spans="1:7" ht="9.75">
      <c r="A19" s="1"/>
      <c r="B19" s="1"/>
      <c r="C19" s="1"/>
      <c r="E19" s="1"/>
      <c r="F19" s="1"/>
      <c r="G19" s="1"/>
    </row>
    <row r="20" spans="1:7" ht="9.75">
      <c r="A20" s="1"/>
      <c r="B20" s="1"/>
      <c r="C20" s="1"/>
      <c r="E20" s="1"/>
      <c r="F20" s="1"/>
      <c r="G20" s="1"/>
    </row>
    <row r="21" spans="1:7" ht="9.75">
      <c r="A21" s="1"/>
      <c r="B21" s="1"/>
      <c r="C21" s="1"/>
      <c r="E21" s="1"/>
      <c r="F21" s="1"/>
      <c r="G21" s="1"/>
    </row>
    <row r="22" spans="1:7" ht="9.75">
      <c r="A22" s="1"/>
      <c r="B22" s="1"/>
      <c r="C22" s="1"/>
      <c r="E22" s="1"/>
      <c r="F22" s="1"/>
      <c r="G22" s="1"/>
    </row>
    <row r="23" spans="1:7" ht="9.75">
      <c r="A23" s="1"/>
      <c r="B23" s="1"/>
      <c r="C23" s="1"/>
      <c r="E23" s="1"/>
      <c r="F23" s="1"/>
      <c r="G23" s="1"/>
    </row>
    <row r="24" spans="1:7" ht="9.75">
      <c r="A24" s="1"/>
      <c r="B24" s="1"/>
      <c r="C24" s="1"/>
      <c r="E24" s="1"/>
      <c r="F24" s="1"/>
      <c r="G24" s="1"/>
    </row>
    <row r="25" spans="1:7" ht="9.75">
      <c r="A25" s="1"/>
      <c r="B25" s="1"/>
      <c r="C25" s="1"/>
      <c r="E25" s="1"/>
      <c r="F25" s="1"/>
      <c r="G25" s="1"/>
    </row>
    <row r="26" spans="1:7" ht="9.75">
      <c r="A26" s="1"/>
      <c r="B26" s="1"/>
      <c r="C26" s="1"/>
      <c r="E26" s="1"/>
      <c r="F26" s="1"/>
      <c r="G26" s="1"/>
    </row>
    <row r="27" spans="1:7" ht="9.75">
      <c r="A27" s="1"/>
      <c r="B27" s="1"/>
      <c r="C27" s="1"/>
      <c r="E27" s="1"/>
      <c r="F27" s="1"/>
      <c r="G27" s="1"/>
    </row>
    <row r="28" spans="1:7" ht="9.75">
      <c r="A28" s="1"/>
      <c r="B28" s="1"/>
      <c r="C28" s="1"/>
      <c r="E28" s="1"/>
      <c r="F28" s="1"/>
      <c r="G28" s="1"/>
    </row>
    <row r="29" spans="1:7" ht="9.75">
      <c r="A29" s="1"/>
      <c r="B29" s="1"/>
      <c r="C29" s="1"/>
      <c r="E29" s="1"/>
      <c r="F29" s="1"/>
      <c r="G29" s="1"/>
    </row>
    <row r="30" spans="1:7" ht="9.75">
      <c r="A30" s="1"/>
      <c r="B30" s="1"/>
      <c r="C30" s="1"/>
      <c r="E30" s="1"/>
      <c r="F30" s="1"/>
      <c r="G30" s="1"/>
    </row>
    <row r="31" spans="1:7" ht="9.75">
      <c r="A31" s="1"/>
      <c r="B31" s="1"/>
      <c r="C31" s="1"/>
      <c r="E31" s="1"/>
      <c r="F31" s="1"/>
      <c r="G31" s="1"/>
    </row>
    <row r="32" spans="1:7" ht="9.75">
      <c r="A32" s="1"/>
      <c r="B32" s="1"/>
      <c r="C32" s="1"/>
      <c r="E32" s="1"/>
      <c r="F32" s="1"/>
      <c r="G32" s="1"/>
    </row>
    <row r="33" spans="1:7" ht="9.75">
      <c r="A33" s="1"/>
      <c r="B33" s="1"/>
      <c r="C33" s="1"/>
      <c r="E33" s="1"/>
      <c r="F33" s="1"/>
      <c r="G33" s="1"/>
    </row>
    <row r="34" spans="1:7" ht="9.75">
      <c r="A34" s="1"/>
      <c r="B34" s="1"/>
      <c r="C34" s="1"/>
      <c r="E34" s="1"/>
      <c r="F34" s="1"/>
      <c r="G34" s="1"/>
    </row>
    <row r="35" spans="1:7" ht="9.75">
      <c r="A35" s="1"/>
      <c r="B35" s="1"/>
      <c r="C35" s="1"/>
      <c r="E35" s="1"/>
      <c r="F35" s="1"/>
      <c r="G35" s="1"/>
    </row>
    <row r="36" spans="1:7" ht="9.75">
      <c r="A36" s="1"/>
      <c r="B36" s="1"/>
      <c r="C36" s="1"/>
      <c r="E36" s="1"/>
      <c r="F36" s="1"/>
      <c r="G36" s="1"/>
    </row>
    <row r="37" spans="1:7" ht="9.75">
      <c r="A37" s="1"/>
      <c r="B37" s="1"/>
      <c r="C37" s="1"/>
      <c r="E37" s="1"/>
      <c r="F37" s="1"/>
      <c r="G37" s="1"/>
    </row>
    <row r="38" spans="1:7" ht="9.75">
      <c r="A38" s="1"/>
      <c r="B38" s="1"/>
      <c r="C38" s="1"/>
      <c r="E38" s="1"/>
      <c r="F38" s="1"/>
      <c r="G38" s="1"/>
    </row>
    <row r="39" spans="1:7" ht="9.75">
      <c r="A39" s="1"/>
      <c r="B39" s="1"/>
      <c r="C39" s="1"/>
      <c r="E39" s="1"/>
      <c r="F39" s="1"/>
      <c r="G39" s="1"/>
    </row>
    <row r="40" spans="1:7" ht="9.75">
      <c r="A40" s="1"/>
      <c r="B40" s="1"/>
      <c r="C40" s="1"/>
      <c r="E40" s="1"/>
      <c r="F40" s="1"/>
      <c r="G40" s="1"/>
    </row>
    <row r="41" spans="1:7" ht="9.75">
      <c r="A41" s="1"/>
      <c r="B41" s="1"/>
      <c r="C41" s="1"/>
      <c r="E41" s="1"/>
      <c r="F41" s="1"/>
      <c r="G41" s="1"/>
    </row>
    <row r="42" spans="1:7" ht="9.75">
      <c r="A42" s="1"/>
      <c r="B42" s="1"/>
      <c r="C42" s="1"/>
      <c r="E42" s="1"/>
      <c r="F42" s="1"/>
      <c r="G42" s="1"/>
    </row>
    <row r="43" spans="1:7" ht="9.75">
      <c r="A43" s="1"/>
      <c r="B43" s="1"/>
      <c r="C43" s="1"/>
      <c r="E43" s="1"/>
      <c r="F43" s="1"/>
      <c r="G43" s="1"/>
    </row>
    <row r="44" spans="1:7" ht="9.75">
      <c r="A44" s="1"/>
      <c r="B44" s="1"/>
      <c r="C44" s="1"/>
      <c r="E44" s="1"/>
      <c r="F44" s="1"/>
      <c r="G44" s="1"/>
    </row>
    <row r="45" spans="1:7" ht="9.75">
      <c r="A45" s="1"/>
      <c r="B45" s="1"/>
      <c r="C45" s="1"/>
      <c r="E45" s="1"/>
      <c r="F45" s="1"/>
      <c r="G45" s="1"/>
    </row>
    <row r="46" spans="1:7" ht="9.75">
      <c r="A46" s="1"/>
      <c r="B46" s="1"/>
      <c r="C46" s="1"/>
      <c r="E46" s="1"/>
      <c r="F46" s="1"/>
      <c r="G46" s="1"/>
    </row>
    <row r="47" spans="1:7" ht="9.75">
      <c r="A47" s="1"/>
      <c r="B47" s="1"/>
      <c r="C47" s="1"/>
      <c r="E47" s="1"/>
      <c r="F47" s="1"/>
      <c r="G47" s="1"/>
    </row>
    <row r="48" spans="1:7" ht="9.75">
      <c r="A48" s="1"/>
      <c r="B48" s="1"/>
      <c r="C48" s="1"/>
      <c r="E48" s="1"/>
      <c r="F48" s="1"/>
      <c r="G48" s="1"/>
    </row>
    <row r="49" spans="1:7" ht="9.75">
      <c r="A49" s="1"/>
      <c r="B49" s="1"/>
      <c r="C49" s="1"/>
      <c r="E49" s="1"/>
      <c r="F49" s="1"/>
      <c r="G49" s="1"/>
    </row>
    <row r="50" spans="1:7" ht="9.75">
      <c r="A50" s="1"/>
      <c r="B50" s="1"/>
      <c r="C50" s="1"/>
      <c r="E50" s="1"/>
      <c r="F50" s="1"/>
      <c r="G50" s="1"/>
    </row>
    <row r="51" spans="1:7" ht="9.75">
      <c r="A51" s="1"/>
      <c r="B51" s="1"/>
      <c r="C51" s="1"/>
      <c r="E51" s="1"/>
      <c r="F51" s="1"/>
      <c r="G51" s="1"/>
    </row>
    <row r="52" spans="1:7" ht="9.75">
      <c r="A52" s="1"/>
      <c r="B52" s="1"/>
      <c r="C52" s="1"/>
      <c r="E52" s="1"/>
      <c r="F52" s="1"/>
      <c r="G52" s="1"/>
    </row>
    <row r="53" spans="1:7" ht="9.75">
      <c r="A53" s="1"/>
      <c r="B53" s="1"/>
      <c r="C53" s="1"/>
      <c r="E53" s="1"/>
      <c r="F53" s="1"/>
      <c r="G53" s="1"/>
    </row>
    <row r="54" spans="1:7" ht="9.75">
      <c r="A54" s="1"/>
      <c r="B54" s="1"/>
      <c r="C54" s="1"/>
      <c r="E54" s="1"/>
      <c r="F54" s="1"/>
      <c r="G54" s="1"/>
    </row>
    <row r="55" spans="1:7" ht="9.75">
      <c r="A55" s="1"/>
      <c r="B55" s="1"/>
      <c r="C55" s="1"/>
      <c r="E55" s="1"/>
      <c r="F55" s="1"/>
      <c r="G55" s="1"/>
    </row>
    <row r="56" spans="1:7" ht="9.75">
      <c r="A56" s="1"/>
      <c r="B56" s="1"/>
      <c r="C56" s="1"/>
      <c r="E56" s="1"/>
      <c r="F56" s="1"/>
      <c r="G56" s="1"/>
    </row>
    <row r="57" spans="1:7" ht="9.75">
      <c r="A57" s="1"/>
      <c r="B57" s="1"/>
      <c r="C57" s="1"/>
      <c r="E57" s="1"/>
      <c r="F57" s="1"/>
      <c r="G57" s="1"/>
    </row>
    <row r="58" spans="1:7" ht="9.75">
      <c r="A58" s="1"/>
      <c r="B58" s="1"/>
      <c r="C58" s="1"/>
      <c r="E58" s="1"/>
      <c r="F58" s="1"/>
      <c r="G58" s="1"/>
    </row>
    <row r="59" spans="1:7" ht="9.75">
      <c r="A59" s="1"/>
      <c r="B59" s="1"/>
      <c r="C59" s="1"/>
      <c r="E59" s="1"/>
      <c r="F59" s="1"/>
      <c r="G59" s="1"/>
    </row>
    <row r="60" spans="1:7" ht="9.75">
      <c r="A60" s="1"/>
      <c r="B60" s="1"/>
      <c r="C60" s="1"/>
      <c r="E60" s="1"/>
      <c r="F60" s="1"/>
      <c r="G60" s="1"/>
    </row>
    <row r="61" spans="1:7" ht="9.75">
      <c r="A61" s="1"/>
      <c r="B61" s="1"/>
      <c r="C61" s="1"/>
      <c r="E61" s="1"/>
      <c r="F61" s="1"/>
      <c r="G61" s="1"/>
    </row>
    <row r="62" spans="1:7" ht="9.75">
      <c r="A62" s="1"/>
      <c r="B62" s="1"/>
      <c r="C62" s="1"/>
      <c r="E62" s="1"/>
      <c r="F62" s="1"/>
      <c r="G62" s="1"/>
    </row>
    <row r="63" spans="1:7" ht="9.75">
      <c r="A63" s="1"/>
      <c r="B63" s="1"/>
      <c r="C63" s="1"/>
      <c r="E63" s="1"/>
      <c r="F63" s="1"/>
      <c r="G63" s="1"/>
    </row>
    <row r="64" spans="1:7" ht="9.75">
      <c r="A64" s="1"/>
      <c r="B64" s="1"/>
      <c r="C64" s="1"/>
      <c r="E64" s="1"/>
      <c r="F64" s="1"/>
      <c r="G64" s="1"/>
    </row>
    <row r="65" spans="1:7" ht="9.75">
      <c r="A65" s="1"/>
      <c r="B65" s="1"/>
      <c r="C65" s="1"/>
      <c r="E65" s="1"/>
      <c r="F65" s="1"/>
      <c r="G65" s="1"/>
    </row>
    <row r="66" spans="1:7" ht="9.75">
      <c r="A66" s="1"/>
      <c r="B66" s="1"/>
      <c r="C66" s="1"/>
      <c r="E66" s="1"/>
      <c r="F66" s="1"/>
      <c r="G66" s="1"/>
    </row>
    <row r="67" spans="1:7" ht="9.75">
      <c r="A67" s="1"/>
      <c r="B67" s="1"/>
      <c r="C67" s="1"/>
      <c r="E67" s="1"/>
      <c r="F67" s="1"/>
      <c r="G67" s="1"/>
    </row>
    <row r="68" spans="1:7" ht="9.75">
      <c r="A68" s="1"/>
      <c r="B68" s="1"/>
      <c r="C68" s="1"/>
      <c r="E68" s="1"/>
      <c r="F68" s="1"/>
      <c r="G68" s="1"/>
    </row>
    <row r="69" spans="1:7" ht="9.75">
      <c r="A69" s="1"/>
      <c r="B69" s="1"/>
      <c r="C69" s="1"/>
      <c r="E69" s="1"/>
      <c r="F69" s="1"/>
      <c r="G69" s="1"/>
    </row>
    <row r="70" spans="1:7" ht="9.75">
      <c r="A70" s="1"/>
      <c r="B70" s="1"/>
      <c r="C70" s="1"/>
      <c r="E70" s="1"/>
      <c r="F70" s="1"/>
      <c r="G70" s="1"/>
    </row>
    <row r="71" spans="1:7" ht="9.75">
      <c r="A71" s="1"/>
      <c r="B71" s="1"/>
      <c r="C71" s="1"/>
      <c r="E71" s="1"/>
      <c r="F71" s="1"/>
      <c r="G71" s="1"/>
    </row>
    <row r="72" spans="1:7" ht="9.75">
      <c r="A72" s="1"/>
      <c r="B72" s="1"/>
      <c r="C72" s="1"/>
      <c r="E72" s="1"/>
      <c r="F72" s="1"/>
      <c r="G72" s="1"/>
    </row>
    <row r="73" spans="1:7" ht="9.75">
      <c r="A73" s="1"/>
      <c r="B73" s="1"/>
      <c r="C73" s="1"/>
      <c r="E73" s="1"/>
      <c r="F73" s="1"/>
      <c r="G73" s="1"/>
    </row>
    <row r="74" spans="1:7" ht="9.75">
      <c r="A74" s="1"/>
      <c r="B74" s="1"/>
      <c r="C74" s="1"/>
      <c r="E74" s="1"/>
      <c r="F74" s="1"/>
      <c r="G74" s="1"/>
    </row>
    <row r="75" spans="1:7" ht="9.75">
      <c r="A75" s="1"/>
      <c r="B75" s="1"/>
      <c r="C75" s="1"/>
      <c r="E75" s="1"/>
      <c r="F75" s="1"/>
      <c r="G75" s="1"/>
    </row>
    <row r="76" spans="1:7" ht="9.75">
      <c r="A76" s="1"/>
      <c r="B76" s="1"/>
      <c r="C76" s="1"/>
      <c r="E76" s="1"/>
      <c r="F76" s="1"/>
      <c r="G76" s="1"/>
    </row>
    <row r="77" spans="1:7" ht="9.75">
      <c r="A77" s="1"/>
      <c r="B77" s="1"/>
      <c r="C77" s="1"/>
      <c r="E77" s="1"/>
      <c r="F77" s="1"/>
      <c r="G77" s="1"/>
    </row>
    <row r="78" spans="1:7" ht="9.75">
      <c r="A78" s="1"/>
      <c r="B78" s="1"/>
      <c r="C78" s="1"/>
      <c r="E78" s="1"/>
      <c r="F78" s="1"/>
      <c r="G78" s="1"/>
    </row>
    <row r="79" spans="1:7" ht="9.75">
      <c r="A79" s="1"/>
      <c r="B79" s="1"/>
      <c r="C79" s="1"/>
      <c r="E79" s="1"/>
      <c r="F79" s="1"/>
      <c r="G79" s="1"/>
    </row>
    <row r="80" spans="1:7" ht="9.75">
      <c r="A80" s="1"/>
      <c r="B80" s="1"/>
      <c r="C80" s="1"/>
      <c r="E80" s="1"/>
      <c r="F80" s="1"/>
      <c r="G80" s="1"/>
    </row>
    <row r="81" spans="1:7" ht="9.75">
      <c r="A81" s="1"/>
      <c r="B81" s="1"/>
      <c r="C81" s="1"/>
      <c r="E81" s="1"/>
      <c r="F81" s="1"/>
      <c r="G81" s="1"/>
    </row>
    <row r="82" spans="1:7" ht="9.75">
      <c r="A82" s="1"/>
      <c r="B82" s="1"/>
      <c r="C82" s="1"/>
      <c r="E82" s="1"/>
      <c r="F82" s="1"/>
      <c r="G82" s="1"/>
    </row>
    <row r="83" spans="1:7" ht="9.75">
      <c r="A83" s="1"/>
      <c r="B83" s="1"/>
      <c r="C83" s="1"/>
      <c r="E83" s="1"/>
      <c r="F83" s="1"/>
      <c r="G83" s="1"/>
    </row>
    <row r="84" spans="1:7" ht="9.75">
      <c r="A84" s="1"/>
      <c r="B84" s="1"/>
      <c r="C84" s="1"/>
      <c r="E84" s="1"/>
      <c r="F84" s="1"/>
      <c r="G84" s="1"/>
    </row>
    <row r="85" spans="1:7" ht="9.75">
      <c r="A85" s="1"/>
      <c r="B85" s="1"/>
      <c r="C85" s="1"/>
      <c r="E85" s="1"/>
      <c r="F85" s="1"/>
      <c r="G85" s="1"/>
    </row>
    <row r="86" spans="1:7" ht="9.75">
      <c r="A86" s="1"/>
      <c r="B86" s="1"/>
      <c r="C86" s="1"/>
      <c r="E86" s="1"/>
      <c r="F86" s="1"/>
      <c r="G86" s="1"/>
    </row>
    <row r="87" spans="1:7" ht="9.75">
      <c r="A87" s="1"/>
      <c r="B87" s="1"/>
      <c r="C87" s="1"/>
      <c r="E87" s="1"/>
      <c r="F87" s="1"/>
      <c r="G87" s="1"/>
    </row>
    <row r="88" spans="1:7" ht="9.75">
      <c r="A88" s="1"/>
      <c r="B88" s="1"/>
      <c r="C88" s="1"/>
      <c r="E88" s="1"/>
      <c r="F88" s="1"/>
      <c r="G88" s="1"/>
    </row>
    <row r="89" spans="1:7" ht="9.75">
      <c r="A89" s="1"/>
      <c r="B89" s="1"/>
      <c r="C89" s="1"/>
      <c r="E89" s="1"/>
      <c r="F89" s="1"/>
      <c r="G89" s="1"/>
    </row>
    <row r="90" spans="1:7" ht="9.75">
      <c r="A90" s="1"/>
      <c r="B90" s="1"/>
      <c r="C90" s="1"/>
      <c r="E90" s="1"/>
      <c r="F90" s="1"/>
      <c r="G90" s="1"/>
    </row>
    <row r="91" spans="1:7" ht="9.75">
      <c r="A91" s="1"/>
      <c r="B91" s="1"/>
      <c r="C91" s="1"/>
      <c r="E91" s="1"/>
      <c r="F91" s="1"/>
      <c r="G91" s="1"/>
    </row>
    <row r="92" spans="1:7" ht="9.75">
      <c r="A92" s="1"/>
      <c r="B92" s="1"/>
      <c r="C92" s="1"/>
      <c r="E92" s="1"/>
      <c r="F92" s="1"/>
      <c r="G92" s="1"/>
    </row>
    <row r="93" spans="1:7" ht="9.75">
      <c r="A93" s="1"/>
      <c r="B93" s="1"/>
      <c r="C93" s="1"/>
      <c r="E93" s="1"/>
      <c r="F93" s="1"/>
      <c r="G93" s="1"/>
    </row>
    <row r="94" spans="1:7" ht="9.75">
      <c r="A94" s="1"/>
      <c r="B94" s="1"/>
      <c r="C94" s="1"/>
      <c r="E94" s="1"/>
      <c r="F94" s="1"/>
      <c r="G94" s="1"/>
    </row>
    <row r="95" spans="1:7" ht="9.75">
      <c r="A95" s="1"/>
      <c r="B95" s="1"/>
      <c r="C95" s="1"/>
      <c r="E95" s="1"/>
      <c r="F95" s="1"/>
      <c r="G95" s="1"/>
    </row>
    <row r="96" spans="1:7" ht="9.75">
      <c r="A96" s="1"/>
      <c r="B96" s="1"/>
      <c r="C96" s="1"/>
      <c r="E96" s="1"/>
      <c r="F96" s="1"/>
      <c r="G96" s="1"/>
    </row>
    <row r="97" spans="1:7" ht="9.75">
      <c r="A97" s="1"/>
      <c r="B97" s="1"/>
      <c r="C97" s="1"/>
      <c r="E97" s="1"/>
      <c r="F97" s="1"/>
      <c r="G97" s="1"/>
    </row>
    <row r="98" spans="1:7" ht="9.75">
      <c r="A98" s="1"/>
      <c r="B98" s="1"/>
      <c r="C98" s="1"/>
      <c r="E98" s="1"/>
      <c r="F98" s="1"/>
      <c r="G98" s="1"/>
    </row>
    <row r="99" spans="1:7" ht="9.75">
      <c r="A99" s="1"/>
      <c r="B99" s="1"/>
      <c r="C99" s="1"/>
      <c r="E99" s="1"/>
      <c r="F99" s="1"/>
      <c r="G99" s="1"/>
    </row>
    <row r="100" spans="1:7" ht="9.75">
      <c r="A100" s="1"/>
      <c r="B100" s="1"/>
      <c r="C100" s="1"/>
      <c r="E100" s="1"/>
      <c r="F100" s="1"/>
      <c r="G100" s="1"/>
    </row>
    <row r="101" spans="1:7" ht="9.75">
      <c r="A101" s="1"/>
      <c r="B101" s="1"/>
      <c r="C101" s="1"/>
      <c r="E101" s="1"/>
      <c r="F101" s="1"/>
      <c r="G101" s="1"/>
    </row>
    <row r="102" spans="1:7" ht="9.75">
      <c r="A102" s="1"/>
      <c r="B102" s="1"/>
      <c r="C102" s="1"/>
      <c r="E102" s="1"/>
      <c r="F102" s="1"/>
      <c r="G102" s="1"/>
    </row>
    <row r="103" spans="1:7" ht="9.75">
      <c r="A103" s="1"/>
      <c r="B103" s="1"/>
      <c r="C103" s="1"/>
      <c r="E103" s="1"/>
      <c r="F103" s="1"/>
      <c r="G103" s="1"/>
    </row>
    <row r="104" spans="1:7" ht="9.75">
      <c r="A104" s="1"/>
      <c r="B104" s="1"/>
      <c r="C104" s="1"/>
      <c r="E104" s="1"/>
      <c r="F104" s="1"/>
      <c r="G104" s="1"/>
    </row>
    <row r="105" spans="1:7" ht="9.75">
      <c r="A105" s="1"/>
      <c r="B105" s="1"/>
      <c r="C105" s="1"/>
      <c r="E105" s="1"/>
      <c r="F105" s="1"/>
      <c r="G105" s="1"/>
    </row>
    <row r="106" spans="1:7" ht="9.75">
      <c r="A106" s="1"/>
      <c r="B106" s="1"/>
      <c r="C106" s="1"/>
      <c r="E106" s="1"/>
      <c r="F106" s="1"/>
      <c r="G106" s="1"/>
    </row>
    <row r="107" spans="1:7" ht="9.75">
      <c r="A107" s="1"/>
      <c r="B107" s="1"/>
      <c r="C107" s="1"/>
      <c r="E107" s="1"/>
      <c r="F107" s="1"/>
      <c r="G107" s="1"/>
    </row>
    <row r="108" spans="1:7" ht="9.75">
      <c r="A108" s="1"/>
      <c r="B108" s="1"/>
      <c r="C108" s="1"/>
      <c r="E108" s="1"/>
      <c r="F108" s="1"/>
      <c r="G108" s="1"/>
    </row>
    <row r="109" spans="1:7" ht="9.75">
      <c r="A109" s="1"/>
      <c r="B109" s="1"/>
      <c r="C109" s="1"/>
      <c r="E109" s="1"/>
      <c r="F109" s="1"/>
      <c r="G109" s="1"/>
    </row>
    <row r="110" spans="1:7" ht="9.75">
      <c r="A110" s="1"/>
      <c r="B110" s="1"/>
      <c r="C110" s="1"/>
      <c r="E110" s="1"/>
      <c r="F110" s="1"/>
      <c r="G110" s="1"/>
    </row>
    <row r="111" spans="1:7" ht="9.75">
      <c r="A111" s="1"/>
      <c r="B111" s="1"/>
      <c r="C111" s="1"/>
      <c r="E111" s="1"/>
      <c r="F111" s="1"/>
      <c r="G111" s="1"/>
    </row>
    <row r="112" spans="1:7" ht="9.75">
      <c r="A112" s="1"/>
      <c r="B112" s="1"/>
      <c r="C112" s="1"/>
      <c r="E112" s="1"/>
      <c r="F112" s="1"/>
      <c r="G112" s="1"/>
    </row>
    <row r="113" spans="1:7" ht="9.75">
      <c r="A113" s="1"/>
      <c r="B113" s="1"/>
      <c r="C113" s="1"/>
      <c r="E113" s="1"/>
      <c r="F113" s="1"/>
      <c r="G113" s="1"/>
    </row>
    <row r="114" spans="1:7" ht="9.75">
      <c r="A114" s="1"/>
      <c r="B114" s="1"/>
      <c r="C114" s="1"/>
      <c r="E114" s="1"/>
      <c r="F114" s="1"/>
      <c r="G114" s="1"/>
    </row>
    <row r="115" spans="1:7" ht="9.75">
      <c r="A115" s="1"/>
      <c r="B115" s="1"/>
      <c r="C115" s="1"/>
      <c r="E115" s="1"/>
      <c r="F115" s="1"/>
      <c r="G115" s="1"/>
    </row>
    <row r="116" spans="1:7" ht="9.75">
      <c r="A116" s="1"/>
      <c r="B116" s="1"/>
      <c r="C116" s="1"/>
      <c r="E116" s="1"/>
      <c r="F116" s="1"/>
      <c r="G116" s="1"/>
    </row>
    <row r="117" spans="1:7" ht="9.75">
      <c r="A117" s="1"/>
      <c r="B117" s="1"/>
      <c r="C117" s="1"/>
      <c r="E117" s="1"/>
      <c r="F117" s="1"/>
      <c r="G117" s="1"/>
    </row>
    <row r="118" spans="1:7" ht="9.75">
      <c r="A118" s="1"/>
      <c r="B118" s="1"/>
      <c r="C118" s="1"/>
      <c r="E118" s="1"/>
      <c r="F118" s="1"/>
      <c r="G118" s="1"/>
    </row>
    <row r="119" spans="1:7" ht="9.75">
      <c r="A119" s="1"/>
      <c r="B119" s="1"/>
      <c r="C119" s="1"/>
      <c r="E119" s="1"/>
      <c r="F119" s="1"/>
      <c r="G119" s="1"/>
    </row>
    <row r="120" spans="1:7" ht="9.75">
      <c r="A120" s="1"/>
      <c r="B120" s="1"/>
      <c r="C120" s="1"/>
      <c r="E120" s="1"/>
      <c r="F120" s="1"/>
      <c r="G120" s="1"/>
    </row>
    <row r="121" spans="1:7" ht="9.75">
      <c r="A121" s="1"/>
      <c r="B121" s="1"/>
      <c r="C121" s="1"/>
      <c r="E121" s="1"/>
      <c r="F121" s="1"/>
      <c r="G121" s="1"/>
    </row>
    <row r="122" spans="1:7" ht="9.75">
      <c r="A122" s="1"/>
      <c r="B122" s="1"/>
      <c r="C122" s="1"/>
      <c r="E122" s="1"/>
      <c r="F122" s="1"/>
      <c r="G122" s="1"/>
    </row>
    <row r="123" spans="1:7" ht="9.75">
      <c r="A123" s="1"/>
      <c r="B123" s="1"/>
      <c r="C123" s="1"/>
      <c r="E123" s="1"/>
      <c r="F123" s="1"/>
      <c r="G123" s="1"/>
    </row>
    <row r="124" spans="1:7" ht="9.75">
      <c r="A124" s="1"/>
      <c r="B124" s="1"/>
      <c r="C124" s="1"/>
      <c r="E124" s="1"/>
      <c r="F124" s="1"/>
      <c r="G124" s="1"/>
    </row>
    <row r="125" spans="1:7" ht="9.75">
      <c r="A125" s="1"/>
      <c r="B125" s="1"/>
      <c r="C125" s="1"/>
      <c r="E125" s="1"/>
      <c r="F125" s="1"/>
      <c r="G125" s="1"/>
    </row>
    <row r="126" spans="1:7" ht="9.75">
      <c r="A126" s="1"/>
      <c r="B126" s="1"/>
      <c r="C126" s="1"/>
      <c r="E126" s="1"/>
      <c r="F126" s="1"/>
      <c r="G126" s="1"/>
    </row>
    <row r="127" spans="1:7" ht="9.75">
      <c r="A127" s="1"/>
      <c r="B127" s="1"/>
      <c r="C127" s="1"/>
      <c r="E127" s="1"/>
      <c r="F127" s="1"/>
      <c r="G127" s="1"/>
    </row>
    <row r="128" spans="1:7" ht="9.75">
      <c r="A128" s="1"/>
      <c r="B128" s="1"/>
      <c r="C128" s="1"/>
      <c r="E128" s="1"/>
      <c r="F128" s="1"/>
      <c r="G128" s="1"/>
    </row>
    <row r="129" spans="1:7" ht="9.75">
      <c r="A129" s="1"/>
      <c r="B129" s="1"/>
      <c r="C129" s="1"/>
      <c r="E129" s="1"/>
      <c r="F129" s="1"/>
      <c r="G129" s="1"/>
    </row>
    <row r="130" spans="1:7" ht="9.75">
      <c r="A130" s="1"/>
      <c r="B130" s="1"/>
      <c r="C130" s="1"/>
      <c r="E130" s="1"/>
      <c r="F130" s="1"/>
      <c r="G130" s="1"/>
    </row>
    <row r="131" spans="1:7" ht="9.75">
      <c r="A131" s="1"/>
      <c r="B131" s="1"/>
      <c r="C131" s="1"/>
      <c r="E131" s="1"/>
      <c r="F131" s="1"/>
      <c r="G131" s="1"/>
    </row>
    <row r="132" spans="1:7" ht="9.75">
      <c r="A132" s="1"/>
      <c r="B132" s="1"/>
      <c r="C132" s="1"/>
      <c r="E132" s="1"/>
      <c r="F132" s="1"/>
      <c r="G132" s="1"/>
    </row>
    <row r="133" spans="1:7" ht="9.75">
      <c r="A133" s="1"/>
      <c r="B133" s="1"/>
      <c r="C133" s="1"/>
      <c r="E133" s="1"/>
      <c r="F133" s="1"/>
      <c r="G133" s="1"/>
    </row>
    <row r="134" spans="1:7" ht="9.75">
      <c r="A134" s="1"/>
      <c r="B134" s="1"/>
      <c r="C134" s="1"/>
      <c r="E134" s="1"/>
      <c r="F134" s="1"/>
      <c r="G134" s="1"/>
    </row>
    <row r="135" spans="1:7" ht="9.75">
      <c r="A135" s="1"/>
      <c r="B135" s="1"/>
      <c r="C135" s="1"/>
      <c r="E135" s="1"/>
      <c r="F135" s="1"/>
      <c r="G135" s="1"/>
    </row>
    <row r="136" spans="1:7" ht="9.75">
      <c r="A136" s="1"/>
      <c r="B136" s="1"/>
      <c r="C136" s="1"/>
      <c r="E136" s="1"/>
      <c r="F136" s="1"/>
      <c r="G136" s="1"/>
    </row>
    <row r="137" spans="1:7" ht="9.75">
      <c r="A137" s="1"/>
      <c r="B137" s="1"/>
      <c r="C137" s="1"/>
      <c r="E137" s="1"/>
      <c r="F137" s="1"/>
      <c r="G137" s="1"/>
    </row>
    <row r="138" spans="1:7" ht="9.75">
      <c r="A138" s="1"/>
      <c r="B138" s="1"/>
      <c r="C138" s="1"/>
      <c r="E138" s="1"/>
      <c r="F138" s="1"/>
      <c r="G138" s="1"/>
    </row>
    <row r="139" spans="1:7" ht="9.75">
      <c r="A139" s="1"/>
      <c r="B139" s="1"/>
      <c r="C139" s="1"/>
      <c r="E139" s="1"/>
      <c r="F139" s="1"/>
      <c r="G139" s="1"/>
    </row>
    <row r="140" spans="1:7" ht="9.75">
      <c r="A140" s="1"/>
      <c r="B140" s="1"/>
      <c r="C140" s="1"/>
      <c r="E140" s="1"/>
      <c r="F140" s="1"/>
      <c r="G140" s="1"/>
    </row>
    <row r="141" spans="1:7" ht="9.75">
      <c r="A141" s="1"/>
      <c r="B141" s="1"/>
      <c r="C141" s="1"/>
      <c r="E141" s="1"/>
      <c r="F141" s="1"/>
      <c r="G141" s="1"/>
    </row>
    <row r="142" spans="1:7" ht="9.75">
      <c r="A142" s="1"/>
      <c r="B142" s="1"/>
      <c r="C142" s="1"/>
      <c r="E142" s="1"/>
      <c r="F142" s="1"/>
      <c r="G142" s="1"/>
    </row>
    <row r="143" spans="1:7" ht="9.75">
      <c r="A143" s="1"/>
      <c r="B143" s="1"/>
      <c r="C143" s="1"/>
      <c r="E143" s="1"/>
      <c r="F143" s="1"/>
      <c r="G143" s="1"/>
    </row>
    <row r="144" spans="1:7" ht="9.75">
      <c r="A144" s="1"/>
      <c r="B144" s="1"/>
      <c r="C144" s="1"/>
      <c r="E144" s="1"/>
      <c r="F144" s="1"/>
      <c r="G144" s="1"/>
    </row>
    <row r="145" spans="1:7" ht="9.75">
      <c r="A145" s="1"/>
      <c r="B145" s="1"/>
      <c r="C145" s="1"/>
      <c r="E145" s="1"/>
      <c r="F145" s="1"/>
      <c r="G145" s="1"/>
    </row>
    <row r="146" spans="1:7" ht="9.75">
      <c r="A146" s="1"/>
      <c r="B146" s="1"/>
      <c r="C146" s="1"/>
      <c r="E146" s="1"/>
      <c r="F146" s="1"/>
      <c r="G146" s="1"/>
    </row>
    <row r="147" spans="1:7" ht="9.75">
      <c r="A147" s="1"/>
      <c r="B147" s="1"/>
      <c r="C147" s="1"/>
      <c r="E147" s="1"/>
      <c r="F147" s="1"/>
      <c r="G147" s="1"/>
    </row>
    <row r="148" spans="1:7" ht="9.75">
      <c r="A148" s="1"/>
      <c r="B148" s="1"/>
      <c r="C148" s="1"/>
      <c r="E148" s="1"/>
      <c r="F148" s="1"/>
      <c r="G148" s="1"/>
    </row>
    <row r="149" spans="1:7" ht="9.75">
      <c r="A149" s="1"/>
      <c r="B149" s="1"/>
      <c r="C149" s="1"/>
      <c r="E149" s="1"/>
      <c r="F149" s="1"/>
      <c r="G149" s="1"/>
    </row>
    <row r="150" spans="1:7" ht="9.75">
      <c r="A150" s="1"/>
      <c r="B150" s="1"/>
      <c r="C150" s="1"/>
      <c r="E150" s="1"/>
      <c r="F150" s="1"/>
      <c r="G150" s="1"/>
    </row>
    <row r="151" spans="1:7" ht="9.75">
      <c r="A151" s="1"/>
      <c r="B151" s="1"/>
      <c r="C151" s="1"/>
      <c r="E151" s="1"/>
      <c r="F151" s="1"/>
      <c r="G151" s="1"/>
    </row>
    <row r="152" spans="1:7" ht="9.75">
      <c r="A152" s="1"/>
      <c r="B152" s="1"/>
      <c r="C152" s="1"/>
      <c r="E152" s="1"/>
      <c r="F152" s="1"/>
      <c r="G152" s="1"/>
    </row>
    <row r="153" spans="1:7" ht="9.75">
      <c r="A153" s="1"/>
      <c r="B153" s="1"/>
      <c r="C153" s="1"/>
      <c r="E153" s="1"/>
      <c r="F153" s="1"/>
      <c r="G153" s="1"/>
    </row>
    <row r="154" spans="1:7" ht="9.75">
      <c r="A154" s="1"/>
      <c r="B154" s="1"/>
      <c r="C154" s="1"/>
      <c r="E154" s="1"/>
      <c r="F154" s="1"/>
      <c r="G154" s="1"/>
    </row>
    <row r="155" spans="1:7" ht="9.75">
      <c r="A155" s="1"/>
      <c r="B155" s="1"/>
      <c r="C155" s="1"/>
      <c r="E155" s="1"/>
      <c r="F155" s="1"/>
      <c r="G155" s="1"/>
    </row>
    <row r="156" spans="1:7" ht="9.75">
      <c r="A156" s="1"/>
      <c r="B156" s="1"/>
      <c r="C156" s="1"/>
      <c r="E156" s="1"/>
      <c r="F156" s="1"/>
      <c r="G156" s="1"/>
    </row>
    <row r="157" spans="1:7" ht="9.75">
      <c r="A157" s="1"/>
      <c r="B157" s="1"/>
      <c r="C157" s="1"/>
      <c r="E157" s="1"/>
      <c r="F157" s="1"/>
      <c r="G157" s="1"/>
    </row>
    <row r="158" spans="1:7" ht="9.75">
      <c r="A158" s="1"/>
      <c r="B158" s="1"/>
      <c r="C158" s="1"/>
      <c r="E158" s="1"/>
      <c r="F158" s="1"/>
      <c r="G158" s="1"/>
    </row>
    <row r="159" spans="1:7" ht="9.75">
      <c r="A159" s="1"/>
      <c r="B159" s="1"/>
      <c r="C159" s="1"/>
      <c r="E159" s="1"/>
      <c r="F159" s="1"/>
      <c r="G159" s="1"/>
    </row>
    <row r="160" spans="1:7" ht="9.75">
      <c r="A160" s="1"/>
      <c r="B160" s="1"/>
      <c r="C160" s="1"/>
      <c r="E160" s="1"/>
      <c r="F160" s="1"/>
      <c r="G160" s="1"/>
    </row>
    <row r="161" spans="1:7" ht="9.75">
      <c r="A161" s="1"/>
      <c r="B161" s="1"/>
      <c r="C161" s="1"/>
      <c r="E161" s="1"/>
      <c r="F161" s="1"/>
      <c r="G161" s="1"/>
    </row>
    <row r="162" spans="1:7" ht="9.75">
      <c r="A162" s="1"/>
      <c r="B162" s="1"/>
      <c r="C162" s="1"/>
      <c r="E162" s="1"/>
      <c r="F162" s="1"/>
      <c r="G162" s="1"/>
    </row>
    <row r="163" spans="1:7" ht="9.75">
      <c r="A163" s="1"/>
      <c r="B163" s="1"/>
      <c r="C163" s="1"/>
      <c r="E163" s="1"/>
      <c r="F163" s="1"/>
      <c r="G163" s="1"/>
    </row>
    <row r="164" spans="1:7" ht="9.75">
      <c r="A164" s="1"/>
      <c r="B164" s="1"/>
      <c r="C164" s="1"/>
      <c r="E164" s="1"/>
      <c r="F164" s="1"/>
      <c r="G164" s="1"/>
    </row>
    <row r="165" spans="1:7" ht="9.75">
      <c r="A165" s="1"/>
      <c r="B165" s="1"/>
      <c r="C165" s="1"/>
      <c r="E165" s="1"/>
      <c r="F165" s="1"/>
      <c r="G165" s="1"/>
    </row>
    <row r="166" spans="1:7" ht="9.75">
      <c r="A166" s="1"/>
      <c r="B166" s="1"/>
      <c r="C166" s="1"/>
      <c r="E166" s="1"/>
      <c r="F166" s="1"/>
      <c r="G166" s="1"/>
    </row>
    <row r="167" spans="1:7" ht="9.75">
      <c r="A167" s="1"/>
      <c r="B167" s="1"/>
      <c r="C167" s="1"/>
      <c r="E167" s="1"/>
      <c r="F167" s="1"/>
      <c r="G167" s="1"/>
    </row>
    <row r="168" spans="1:7" ht="9.75">
      <c r="A168" s="1"/>
      <c r="B168" s="1"/>
      <c r="C168" s="1"/>
      <c r="E168" s="1"/>
      <c r="F168" s="1"/>
      <c r="G168" s="1"/>
    </row>
    <row r="169" spans="1:7" ht="9.75">
      <c r="A169" s="1"/>
      <c r="B169" s="1"/>
      <c r="C169" s="1"/>
      <c r="E169" s="1"/>
      <c r="F169" s="1"/>
      <c r="G169" s="1"/>
    </row>
    <row r="170" spans="1:7" ht="9.75">
      <c r="A170" s="1"/>
      <c r="B170" s="1"/>
      <c r="C170" s="1"/>
      <c r="E170" s="1"/>
      <c r="F170" s="1"/>
      <c r="G170" s="1"/>
    </row>
    <row r="171" spans="1:7" ht="9.75">
      <c r="A171" s="1"/>
      <c r="B171" s="1"/>
      <c r="C171" s="1"/>
      <c r="E171" s="1"/>
      <c r="F171" s="1"/>
      <c r="G171" s="1"/>
    </row>
    <row r="172" spans="1:7" ht="9.75">
      <c r="A172" s="1"/>
      <c r="B172" s="1"/>
      <c r="C172" s="1"/>
      <c r="E172" s="1"/>
      <c r="F172" s="1"/>
      <c r="G172" s="1"/>
    </row>
    <row r="173" spans="1:7" ht="9.75">
      <c r="A173" s="1"/>
      <c r="B173" s="1"/>
      <c r="C173" s="1"/>
      <c r="E173" s="1"/>
      <c r="F173" s="1"/>
      <c r="G173" s="1"/>
    </row>
    <row r="174" spans="1:7" ht="9.75">
      <c r="A174" s="1"/>
      <c r="B174" s="1"/>
      <c r="C174" s="1"/>
      <c r="E174" s="1"/>
      <c r="F174" s="1"/>
      <c r="G174" s="1"/>
    </row>
    <row r="175" spans="1:7" ht="9.75">
      <c r="A175" s="1"/>
      <c r="B175" s="1"/>
      <c r="C175" s="1"/>
      <c r="E175" s="1"/>
      <c r="F175" s="1"/>
      <c r="G175" s="1"/>
    </row>
    <row r="176" spans="1:7" ht="9.75">
      <c r="A176" s="1"/>
      <c r="B176" s="1"/>
      <c r="C176" s="1"/>
      <c r="E176" s="1"/>
      <c r="F176" s="1"/>
      <c r="G176" s="1"/>
    </row>
    <row r="177" spans="1:7" ht="9.75">
      <c r="A177" s="1"/>
      <c r="B177" s="1"/>
      <c r="C177" s="1"/>
      <c r="E177" s="1"/>
      <c r="F177" s="1"/>
      <c r="G177" s="1"/>
    </row>
    <row r="178" spans="1:7" ht="9.75">
      <c r="A178" s="1"/>
      <c r="B178" s="1"/>
      <c r="C178" s="1"/>
      <c r="E178" s="1"/>
      <c r="F178" s="1"/>
      <c r="G178" s="1"/>
    </row>
    <row r="179" spans="1:7" ht="9.75">
      <c r="A179" s="1"/>
      <c r="B179" s="1"/>
      <c r="C179" s="1"/>
      <c r="E179" s="1"/>
      <c r="F179" s="1"/>
      <c r="G179" s="1"/>
    </row>
    <row r="180" spans="1:7" ht="9.75">
      <c r="A180" s="1"/>
      <c r="B180" s="1"/>
      <c r="C180" s="1"/>
      <c r="E180" s="1"/>
      <c r="F180" s="1"/>
      <c r="G180" s="1"/>
    </row>
    <row r="181" spans="1:7" ht="9.75">
      <c r="A181" s="1"/>
      <c r="B181" s="1"/>
      <c r="C181" s="1"/>
      <c r="E181" s="1"/>
      <c r="F181" s="1"/>
      <c r="G181" s="1"/>
    </row>
    <row r="182" spans="1:7" ht="9.75">
      <c r="A182" s="1"/>
      <c r="B182" s="1"/>
      <c r="C182" s="1"/>
      <c r="E182" s="1"/>
      <c r="F182" s="1"/>
      <c r="G182" s="1"/>
    </row>
    <row r="183" spans="1:7" ht="9.75">
      <c r="A183" s="1"/>
      <c r="B183" s="1"/>
      <c r="C183" s="1"/>
      <c r="E183" s="1"/>
      <c r="F183" s="1"/>
      <c r="G183" s="1"/>
    </row>
    <row r="184" spans="1:7" ht="9.75">
      <c r="A184" s="1"/>
      <c r="B184" s="1"/>
      <c r="C184" s="1"/>
      <c r="E184" s="1"/>
      <c r="F184" s="1"/>
      <c r="G184" s="1"/>
    </row>
    <row r="185" spans="1:7" ht="9.75">
      <c r="A185" s="1"/>
      <c r="B185" s="1"/>
      <c r="C185" s="1"/>
      <c r="E185" s="1"/>
      <c r="F185" s="1"/>
      <c r="G185" s="1"/>
    </row>
    <row r="186" spans="1:7" ht="9.75">
      <c r="A186" s="1"/>
      <c r="B186" s="1"/>
      <c r="C186" s="1"/>
      <c r="E186" s="1"/>
      <c r="F186" s="1"/>
      <c r="G186" s="1"/>
    </row>
    <row r="187" spans="1:7" ht="9.75">
      <c r="A187" s="1"/>
      <c r="B187" s="1"/>
      <c r="C187" s="1"/>
      <c r="E187" s="1"/>
      <c r="F187" s="1"/>
      <c r="G187" s="1"/>
    </row>
    <row r="188" spans="1:7" ht="9.75">
      <c r="A188" s="1"/>
      <c r="B188" s="1"/>
      <c r="C188" s="1"/>
      <c r="E188" s="1"/>
      <c r="F188" s="1"/>
      <c r="G188" s="1"/>
    </row>
    <row r="189" spans="1:7" ht="9.75">
      <c r="A189" s="1"/>
      <c r="B189" s="1"/>
      <c r="C189" s="1"/>
      <c r="E189" s="1"/>
      <c r="F189" s="1"/>
      <c r="G189" s="1"/>
    </row>
    <row r="190" spans="1:7" ht="9.75">
      <c r="A190" s="1"/>
      <c r="B190" s="1"/>
      <c r="C190" s="1"/>
      <c r="E190" s="1"/>
      <c r="F190" s="1"/>
      <c r="G190" s="1"/>
    </row>
    <row r="191" spans="1:7" ht="9.75">
      <c r="A191" s="1"/>
      <c r="B191" s="1"/>
      <c r="C191" s="1"/>
      <c r="E191" s="1"/>
      <c r="F191" s="1"/>
      <c r="G191" s="1"/>
    </row>
    <row r="192" spans="1:7" ht="9.75">
      <c r="A192" s="1"/>
      <c r="B192" s="1"/>
      <c r="C192" s="1"/>
      <c r="E192" s="1"/>
      <c r="F192" s="1"/>
      <c r="G192" s="1"/>
    </row>
    <row r="193" spans="1:7" ht="9.75">
      <c r="A193" s="1"/>
      <c r="B193" s="1"/>
      <c r="C193" s="1"/>
      <c r="E193" s="1"/>
      <c r="F193" s="1"/>
      <c r="G193" s="1"/>
    </row>
    <row r="194" spans="1:7" ht="9.75">
      <c r="A194" s="1"/>
      <c r="B194" s="1"/>
      <c r="C194" s="1"/>
      <c r="E194" s="1"/>
      <c r="F194" s="1"/>
      <c r="G194" s="1"/>
    </row>
    <row r="195" spans="1:7" ht="9.75">
      <c r="A195" s="1"/>
      <c r="B195" s="1"/>
      <c r="C195" s="1"/>
      <c r="E195" s="1"/>
      <c r="F195" s="1"/>
      <c r="G195" s="1"/>
    </row>
    <row r="196" spans="1:7" ht="9.75">
      <c r="A196" s="1"/>
      <c r="B196" s="1"/>
      <c r="C196" s="1"/>
      <c r="E196" s="1"/>
      <c r="F196" s="1"/>
      <c r="G196" s="1"/>
    </row>
    <row r="197" spans="1:7" ht="9.75">
      <c r="A197" s="1"/>
      <c r="B197" s="1"/>
      <c r="C197" s="1"/>
      <c r="E197" s="1"/>
      <c r="F197" s="1"/>
      <c r="G197" s="1"/>
    </row>
    <row r="198" spans="1:7" ht="9.75">
      <c r="A198" s="1"/>
      <c r="B198" s="1"/>
      <c r="C198" s="1"/>
      <c r="E198" s="1"/>
      <c r="F198" s="1"/>
      <c r="G198" s="1"/>
    </row>
    <row r="199" spans="1:7" ht="9.75">
      <c r="A199" s="1"/>
      <c r="B199" s="1"/>
      <c r="C199" s="1"/>
      <c r="E199" s="1"/>
      <c r="F199" s="1"/>
      <c r="G199" s="1"/>
    </row>
    <row r="200" spans="1:7" ht="9.75">
      <c r="A200" s="1"/>
      <c r="B200" s="1"/>
      <c r="C200" s="1"/>
      <c r="E200" s="1"/>
      <c r="F200" s="1"/>
      <c r="G200" s="1"/>
    </row>
    <row r="201" spans="1:7" ht="9.75">
      <c r="A201" s="1"/>
      <c r="B201" s="1"/>
      <c r="C201" s="1"/>
      <c r="E201" s="1"/>
      <c r="F201" s="1"/>
      <c r="G201" s="1"/>
    </row>
    <row r="202" spans="1:7" ht="9.75">
      <c r="A202" s="1"/>
      <c r="B202" s="1"/>
      <c r="C202" s="1"/>
      <c r="E202" s="1"/>
      <c r="F202" s="1"/>
      <c r="G202" s="1"/>
    </row>
    <row r="203" spans="1:7" ht="9.75">
      <c r="A203" s="1"/>
      <c r="B203" s="1"/>
      <c r="C203" s="1"/>
      <c r="E203" s="1"/>
      <c r="F203" s="1"/>
      <c r="G203" s="1"/>
    </row>
    <row r="204" spans="1:7" ht="9.75">
      <c r="A204" s="1"/>
      <c r="B204" s="1"/>
      <c r="C204" s="1"/>
      <c r="E204" s="1"/>
      <c r="F204" s="1"/>
      <c r="G204" s="1"/>
    </row>
    <row r="205" spans="1:7" ht="9.75">
      <c r="A205" s="1"/>
      <c r="B205" s="1"/>
      <c r="C205" s="1"/>
      <c r="E205" s="1"/>
      <c r="F205" s="1"/>
      <c r="G205" s="1"/>
    </row>
    <row r="206" spans="1:7" ht="9.75">
      <c r="A206" s="1"/>
      <c r="B206" s="1"/>
      <c r="C206" s="1"/>
      <c r="E206" s="1"/>
      <c r="F206" s="1"/>
      <c r="G206" s="1"/>
    </row>
    <row r="207" spans="1:7" ht="9.75">
      <c r="A207" s="1"/>
      <c r="B207" s="1"/>
      <c r="C207" s="1"/>
      <c r="E207" s="1"/>
      <c r="F207" s="1"/>
      <c r="G207" s="1"/>
    </row>
    <row r="208" spans="1:7" ht="9.75">
      <c r="A208" s="1"/>
      <c r="B208" s="1"/>
      <c r="C208" s="1"/>
      <c r="E208" s="1"/>
      <c r="F208" s="1"/>
      <c r="G208" s="1"/>
    </row>
    <row r="209" spans="1:7" ht="9.75">
      <c r="A209" s="1"/>
      <c r="B209" s="1"/>
      <c r="C209" s="1"/>
      <c r="E209" s="1"/>
      <c r="F209" s="1"/>
      <c r="G209" s="1"/>
    </row>
    <row r="210" spans="1:7" ht="9.75">
      <c r="A210" s="1"/>
      <c r="B210" s="1"/>
      <c r="C210" s="1"/>
      <c r="E210" s="1"/>
      <c r="F210" s="1"/>
      <c r="G210" s="1"/>
    </row>
    <row r="211" spans="1:7" ht="9.75">
      <c r="A211" s="1"/>
      <c r="B211" s="1"/>
      <c r="C211" s="1"/>
      <c r="E211" s="1"/>
      <c r="F211" s="1"/>
      <c r="G211" s="1"/>
    </row>
    <row r="212" spans="1:7" ht="9.75">
      <c r="A212" s="1"/>
      <c r="B212" s="1"/>
      <c r="C212" s="1"/>
      <c r="E212" s="1"/>
      <c r="F212" s="1"/>
      <c r="G212" s="1"/>
    </row>
    <row r="213" spans="1:7" ht="9.75">
      <c r="A213" s="1"/>
      <c r="B213" s="1"/>
      <c r="C213" s="1"/>
      <c r="E213" s="1"/>
      <c r="F213" s="1"/>
      <c r="G213" s="1"/>
    </row>
    <row r="214" spans="1:7" ht="9.75">
      <c r="A214" s="1"/>
      <c r="B214" s="1"/>
      <c r="C214" s="1"/>
      <c r="E214" s="1"/>
      <c r="F214" s="1"/>
      <c r="G214" s="1"/>
    </row>
    <row r="215" spans="1:7" ht="9.75">
      <c r="A215" s="1"/>
      <c r="B215" s="1"/>
      <c r="C215" s="1"/>
      <c r="E215" s="1"/>
      <c r="F215" s="1"/>
      <c r="G215" s="1"/>
    </row>
    <row r="216" spans="1:7" ht="9.75">
      <c r="A216" s="1"/>
      <c r="B216" s="1"/>
      <c r="C216" s="1"/>
      <c r="E216" s="1"/>
      <c r="F216" s="1"/>
      <c r="G216" s="1"/>
    </row>
    <row r="217" spans="1:7" ht="9.75">
      <c r="A217" s="1"/>
      <c r="B217" s="1"/>
      <c r="C217" s="1"/>
      <c r="E217" s="1"/>
      <c r="F217" s="1"/>
      <c r="G217" s="1"/>
    </row>
    <row r="218" spans="1:7" ht="9.75">
      <c r="A218" s="1"/>
      <c r="B218" s="1"/>
      <c r="C218" s="1"/>
      <c r="E218" s="1"/>
      <c r="F218" s="1"/>
      <c r="G218" s="1"/>
    </row>
    <row r="219" spans="1:7" ht="9.75">
      <c r="A219" s="1"/>
      <c r="B219" s="1"/>
      <c r="C219" s="1"/>
      <c r="E219" s="1"/>
      <c r="F219" s="1"/>
      <c r="G219" s="1"/>
    </row>
    <row r="220" spans="1:7" ht="9.75">
      <c r="A220" s="1"/>
      <c r="B220" s="1"/>
      <c r="C220" s="1"/>
      <c r="E220" s="1"/>
      <c r="F220" s="1"/>
      <c r="G220" s="1"/>
    </row>
    <row r="221" spans="1:7" ht="9.75">
      <c r="A221" s="1"/>
      <c r="B221" s="1"/>
      <c r="C221" s="1"/>
      <c r="E221" s="1"/>
      <c r="F221" s="1"/>
      <c r="G221" s="1"/>
    </row>
    <row r="222" spans="1:7" ht="9.75">
      <c r="A222" s="1"/>
      <c r="B222" s="1"/>
      <c r="C222" s="1"/>
      <c r="E222" s="1"/>
      <c r="F222" s="1"/>
      <c r="G222" s="1"/>
    </row>
    <row r="223" spans="1:7" ht="9.75">
      <c r="A223" s="1"/>
      <c r="B223" s="1"/>
      <c r="C223" s="1"/>
      <c r="E223" s="1"/>
      <c r="F223" s="1"/>
      <c r="G223" s="1"/>
    </row>
    <row r="224" spans="1:7" ht="9.75">
      <c r="A224" s="1"/>
      <c r="B224" s="1"/>
      <c r="C224" s="1"/>
      <c r="E224" s="1"/>
      <c r="F224" s="1"/>
      <c r="G224" s="1"/>
    </row>
  </sheetData>
  <sheetProtection/>
  <dataValidations count="1">
    <dataValidation type="list" allowBlank="1" showInputMessage="1" showErrorMessage="1" prompt="Zerrendatik aukeratu dagokizun departamentuaren izena" sqref="B1">
      <formula1>'05-Mugikortasuna'!#REF!</formula1>
    </dataValidation>
  </dataValidations>
  <printOptions/>
  <pageMargins left="0.787401575" right="0.787401575" top="0.984251969" bottom="0.984251969"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278"/>
  <sheetViews>
    <sheetView zoomScale="75" zoomScaleNormal="75" zoomScalePageLayoutView="0" workbookViewId="0" topLeftCell="A1">
      <selection activeCell="A4" sqref="A4:G10"/>
    </sheetView>
  </sheetViews>
  <sheetFormatPr defaultColWidth="11.421875" defaultRowHeight="12.75"/>
  <cols>
    <col min="1" max="1" width="44.28125" style="4" customWidth="1"/>
    <col min="2" max="2" width="67.57421875" style="4" customWidth="1"/>
    <col min="3" max="3" width="63.421875" style="4" customWidth="1"/>
    <col min="4" max="4" width="25.140625" style="1" customWidth="1"/>
    <col min="5" max="5" width="119.57421875" style="4" customWidth="1"/>
    <col min="6" max="6" width="34.421875" style="4" customWidth="1"/>
    <col min="7" max="7" width="32.7109375" style="4" customWidth="1"/>
    <col min="8" max="16384" width="11.421875" style="1" customWidth="1"/>
  </cols>
  <sheetData>
    <row r="1" ht="98.25" customHeight="1" thickBot="1">
      <c r="B1" s="60" t="s">
        <v>643</v>
      </c>
    </row>
    <row r="2" spans="1:2" ht="35.25" customHeight="1">
      <c r="A2" s="63" t="s">
        <v>31</v>
      </c>
      <c r="B2" s="167">
        <v>2018</v>
      </c>
    </row>
    <row r="3" spans="1:7" ht="42.75" customHeight="1" thickBot="1">
      <c r="A3" s="64" t="s">
        <v>32</v>
      </c>
      <c r="B3" s="75">
        <v>4</v>
      </c>
      <c r="C3" s="5"/>
      <c r="D3" s="2"/>
      <c r="E3" s="5"/>
      <c r="F3" s="5"/>
      <c r="G3" s="5"/>
    </row>
    <row r="4" spans="1:7" ht="27" customHeight="1" thickBot="1">
      <c r="A4" s="13"/>
      <c r="B4" s="250"/>
      <c r="C4" s="250"/>
      <c r="D4" s="251"/>
      <c r="E4" s="250"/>
      <c r="F4" s="250"/>
      <c r="G4" s="250"/>
    </row>
    <row r="5" spans="1:7" s="61" customFormat="1" ht="12.75">
      <c r="A5" s="314" t="s">
        <v>184</v>
      </c>
      <c r="B5" s="314"/>
      <c r="C5" s="314"/>
      <c r="D5" s="314"/>
      <c r="E5" s="314"/>
      <c r="F5" s="314"/>
      <c r="G5" s="315"/>
    </row>
    <row r="6" spans="1:7" s="61" customFormat="1" ht="47.25" thickBot="1">
      <c r="A6" s="71" t="s">
        <v>177</v>
      </c>
      <c r="B6" s="71" t="s">
        <v>178</v>
      </c>
      <c r="C6" s="71" t="s">
        <v>179</v>
      </c>
      <c r="D6" s="72" t="s">
        <v>180</v>
      </c>
      <c r="E6" s="71" t="s">
        <v>181</v>
      </c>
      <c r="F6" s="71" t="s">
        <v>182</v>
      </c>
      <c r="G6" s="73" t="s">
        <v>183</v>
      </c>
    </row>
    <row r="7" spans="1:7" s="61" customFormat="1" ht="12.75">
      <c r="A7" s="316"/>
      <c r="B7" s="316"/>
      <c r="C7" s="196"/>
      <c r="D7" s="196"/>
      <c r="E7" s="196"/>
      <c r="F7" s="196"/>
      <c r="G7" s="197"/>
    </row>
    <row r="8" spans="1:7" s="61" customFormat="1" ht="112.5" thickBot="1">
      <c r="A8" s="252" t="s">
        <v>754</v>
      </c>
      <c r="B8" s="252" t="s">
        <v>755</v>
      </c>
      <c r="C8" s="253" t="s">
        <v>756</v>
      </c>
      <c r="D8" s="177"/>
      <c r="E8" s="254" t="s">
        <v>757</v>
      </c>
      <c r="F8" s="178"/>
      <c r="G8" s="255" t="s">
        <v>758</v>
      </c>
    </row>
    <row r="9" spans="1:7" s="61" customFormat="1" ht="12.75">
      <c r="A9" s="256"/>
      <c r="B9" s="257"/>
      <c r="C9" s="258"/>
      <c r="D9" s="177"/>
      <c r="E9" s="259"/>
      <c r="F9" s="178"/>
      <c r="G9" s="255"/>
    </row>
    <row r="10" spans="1:7" s="61" customFormat="1" ht="12.75">
      <c r="A10" s="260"/>
      <c r="B10" s="260"/>
      <c r="C10" s="257"/>
      <c r="D10" s="177"/>
      <c r="E10" s="260"/>
      <c r="F10" s="178"/>
      <c r="G10" s="261"/>
    </row>
    <row r="11" s="61" customFormat="1" ht="12.75"/>
    <row r="12" s="61" customFormat="1" ht="12.75"/>
    <row r="13" s="61" customFormat="1" ht="12.75"/>
    <row r="14" s="61" customFormat="1" ht="12.75"/>
    <row r="15" s="61" customFormat="1" ht="12.75"/>
    <row r="16" s="61" customFormat="1" ht="12.75"/>
    <row r="17" s="61" customFormat="1" ht="12.75"/>
    <row r="18" s="61" customFormat="1" ht="12.75"/>
    <row r="19" s="61" customFormat="1" ht="12.75"/>
    <row r="20" s="61" customFormat="1" ht="12.75"/>
    <row r="21" s="61" customFormat="1" ht="12.75"/>
    <row r="22" s="61" customFormat="1" ht="12.75"/>
    <row r="23" s="61" customFormat="1" ht="12.75"/>
    <row r="24" s="61" customFormat="1" ht="12.75"/>
    <row r="25" s="61" customFormat="1" ht="12.75"/>
    <row r="26" s="61" customFormat="1" ht="12.75"/>
    <row r="27" s="61" customFormat="1" ht="12.75"/>
    <row r="28" s="61" customFormat="1" ht="12.75"/>
    <row r="29" s="61" customFormat="1" ht="12.75"/>
    <row r="30" s="61" customFormat="1" ht="12.75"/>
    <row r="31" s="61" customFormat="1" ht="12.75"/>
    <row r="32" s="61" customFormat="1" ht="12.75"/>
    <row r="33" s="61" customFormat="1" ht="12.75"/>
    <row r="34" s="61" customFormat="1" ht="12.75"/>
    <row r="35" s="61" customFormat="1" ht="12.75"/>
    <row r="36" s="61" customFormat="1" ht="12.75"/>
    <row r="37" s="61" customFormat="1" ht="12.75"/>
    <row r="38" s="61" customFormat="1" ht="12.75"/>
    <row r="39" s="61" customFormat="1" ht="12.75"/>
    <row r="40" s="61" customFormat="1" ht="12.75"/>
    <row r="41" s="61" customFormat="1" ht="12.75"/>
    <row r="42" s="61" customFormat="1" ht="12.75"/>
    <row r="43" s="61" customFormat="1" ht="12.75"/>
    <row r="44" s="61" customFormat="1" ht="12.75"/>
    <row r="45" s="61" customFormat="1" ht="12.75"/>
    <row r="46" s="61" customFormat="1" ht="12.75"/>
    <row r="47" s="61" customFormat="1" ht="12.75"/>
    <row r="48" s="61" customFormat="1" ht="12.75"/>
    <row r="49" s="61" customFormat="1" ht="12.75"/>
    <row r="50" s="61" customFormat="1" ht="12.75"/>
    <row r="51" s="61" customFormat="1" ht="12.75"/>
    <row r="52" s="61" customFormat="1" ht="12.75"/>
    <row r="53" s="61" customFormat="1" ht="12.75"/>
    <row r="54" s="61" customFormat="1" ht="12.75"/>
    <row r="55" s="61" customFormat="1" ht="12.75"/>
    <row r="56" s="61" customFormat="1" ht="12.75"/>
    <row r="57" s="61" customFormat="1" ht="12.75"/>
    <row r="58" s="61" customFormat="1" ht="12.75"/>
    <row r="59" s="61" customFormat="1" ht="12.75"/>
    <row r="60" s="61" customFormat="1" ht="12.75"/>
    <row r="61" s="61" customFormat="1" ht="12.75"/>
    <row r="62" s="61" customFormat="1" ht="12.75"/>
    <row r="63" s="61" customFormat="1" ht="12.75"/>
    <row r="64" s="61" customFormat="1" ht="12.75"/>
    <row r="65" s="61" customFormat="1" ht="12.75"/>
    <row r="66" s="61" customFormat="1" ht="12.75"/>
    <row r="67" s="61" customFormat="1" ht="12.75"/>
    <row r="68" s="61" customFormat="1" ht="12.75"/>
    <row r="69" s="61" customFormat="1" ht="12.75"/>
    <row r="70" s="61" customFormat="1" ht="12.75"/>
    <row r="71" s="61" customFormat="1" ht="12.75"/>
    <row r="72" s="61" customFormat="1" ht="12.75"/>
    <row r="73" s="61" customFormat="1" ht="12.75"/>
    <row r="74" s="61" customFormat="1" ht="12.75"/>
    <row r="75" s="61" customFormat="1" ht="12.75"/>
    <row r="76" s="61" customFormat="1" ht="12.75"/>
    <row r="77" s="61" customFormat="1" ht="12.75"/>
    <row r="78" s="61" customFormat="1" ht="12.75"/>
    <row r="79" s="61" customFormat="1" ht="12.75"/>
    <row r="80" s="61" customFormat="1" ht="12.75"/>
    <row r="81" s="61" customFormat="1" ht="12.75"/>
    <row r="82" s="61" customFormat="1" ht="12.75"/>
    <row r="83" s="61" customFormat="1" ht="12.75"/>
    <row r="84" s="61" customFormat="1" ht="12.75"/>
    <row r="85" s="61" customFormat="1" ht="12.75"/>
    <row r="86" s="61" customFormat="1" ht="12.75"/>
    <row r="87" s="61" customFormat="1" ht="12.75"/>
    <row r="88" s="61" customFormat="1" ht="12.75"/>
    <row r="89" s="61" customFormat="1" ht="12.75"/>
    <row r="90" s="61" customFormat="1" ht="12.75"/>
    <row r="91" s="61" customFormat="1" ht="12.75"/>
    <row r="92" s="61" customFormat="1" ht="12.75"/>
    <row r="93" s="61" customFormat="1" ht="12.75"/>
    <row r="94" s="61" customFormat="1" ht="12.75"/>
    <row r="95" s="61" customFormat="1" ht="12.75"/>
    <row r="96" s="61" customFormat="1" ht="12.75"/>
    <row r="97" s="61" customFormat="1" ht="12.75"/>
    <row r="98" s="61" customFormat="1" ht="12.75"/>
    <row r="99" s="61" customFormat="1" ht="12.75"/>
    <row r="100" s="61" customFormat="1" ht="12.75"/>
    <row r="101" s="61" customFormat="1" ht="12.75"/>
    <row r="102" s="61" customFormat="1" ht="12.75"/>
    <row r="103" s="61" customFormat="1" ht="12.75"/>
    <row r="104" s="61" customFormat="1" ht="12.75"/>
    <row r="105" s="61" customFormat="1" ht="12.75"/>
    <row r="106" s="61" customFormat="1" ht="12.75"/>
    <row r="107" s="61" customFormat="1" ht="12.75"/>
    <row r="108" s="61" customFormat="1" ht="12.75"/>
    <row r="109" s="61" customFormat="1" ht="12.75"/>
    <row r="110" s="61" customFormat="1" ht="12.75"/>
    <row r="111" s="61" customFormat="1" ht="12.75"/>
    <row r="112" s="61" customFormat="1" ht="12.75"/>
    <row r="113" s="61" customFormat="1" ht="12.75"/>
    <row r="114" s="61" customFormat="1" ht="12.75"/>
    <row r="115" s="61" customFormat="1" ht="12.75"/>
    <row r="116" s="61" customFormat="1" ht="12.75"/>
    <row r="117" s="61" customFormat="1" ht="12.75"/>
    <row r="118" s="61" customFormat="1" ht="12.75"/>
    <row r="119" s="61" customFormat="1" ht="12.75"/>
    <row r="120" s="61" customFormat="1" ht="12.75"/>
    <row r="121" s="61" customFormat="1" ht="12.75"/>
    <row r="122" s="61" customFormat="1" ht="12.75"/>
    <row r="123" s="61" customFormat="1" ht="12.75"/>
    <row r="124" s="61" customFormat="1" ht="12.75"/>
    <row r="125" s="61" customFormat="1" ht="12.75"/>
    <row r="126" s="61" customFormat="1" ht="12.75"/>
    <row r="127" s="61" customFormat="1" ht="12.75"/>
    <row r="128" s="61" customFormat="1" ht="12.75"/>
    <row r="129" s="61" customFormat="1" ht="12.75"/>
    <row r="130" s="61" customFormat="1" ht="12.75"/>
    <row r="131" s="61" customFormat="1" ht="12.75"/>
    <row r="132" s="61" customFormat="1" ht="12.75"/>
    <row r="133" s="61" customFormat="1" ht="12.75"/>
    <row r="134" s="61" customFormat="1" ht="12.75"/>
    <row r="135" s="61" customFormat="1" ht="12.75"/>
    <row r="136" s="61" customFormat="1" ht="12.75"/>
    <row r="137" s="61" customFormat="1" ht="12.75"/>
    <row r="138" s="61" customFormat="1" ht="12.75"/>
    <row r="139" s="61" customFormat="1" ht="12.75"/>
    <row r="140" spans="1:7" ht="9.75">
      <c r="A140" s="1"/>
      <c r="B140" s="1"/>
      <c r="C140" s="1"/>
      <c r="E140" s="1"/>
      <c r="F140" s="1"/>
      <c r="G140" s="1"/>
    </row>
    <row r="141" spans="1:7" ht="9.75">
      <c r="A141" s="1"/>
      <c r="B141" s="1"/>
      <c r="C141" s="1"/>
      <c r="E141" s="1"/>
      <c r="F141" s="1"/>
      <c r="G141" s="1"/>
    </row>
    <row r="142" spans="1:7" ht="9.75">
      <c r="A142" s="1"/>
      <c r="B142" s="1"/>
      <c r="C142" s="1"/>
      <c r="E142" s="1"/>
      <c r="F142" s="1"/>
      <c r="G142" s="1"/>
    </row>
    <row r="143" spans="1:7" ht="9.75">
      <c r="A143" s="1"/>
      <c r="B143" s="1"/>
      <c r="C143" s="1"/>
      <c r="E143" s="1"/>
      <c r="F143" s="1"/>
      <c r="G143" s="1"/>
    </row>
    <row r="144" spans="1:7" ht="9.75">
      <c r="A144" s="1"/>
      <c r="B144" s="1"/>
      <c r="C144" s="1"/>
      <c r="E144" s="1"/>
      <c r="F144" s="1"/>
      <c r="G144" s="1"/>
    </row>
    <row r="145" spans="1:7" ht="9.75">
      <c r="A145" s="1"/>
      <c r="B145" s="1"/>
      <c r="C145" s="1"/>
      <c r="E145" s="1"/>
      <c r="F145" s="1"/>
      <c r="G145" s="1"/>
    </row>
    <row r="146" spans="1:7" ht="9.75">
      <c r="A146" s="1"/>
      <c r="B146" s="1"/>
      <c r="C146" s="1"/>
      <c r="E146" s="1"/>
      <c r="F146" s="1"/>
      <c r="G146" s="1"/>
    </row>
    <row r="147" spans="1:7" ht="9.75">
      <c r="A147" s="1"/>
      <c r="B147" s="1"/>
      <c r="C147" s="1"/>
      <c r="E147" s="1"/>
      <c r="F147" s="1"/>
      <c r="G147" s="1"/>
    </row>
    <row r="148" spans="1:7" ht="9.75">
      <c r="A148" s="1"/>
      <c r="B148" s="1"/>
      <c r="C148" s="1"/>
      <c r="E148" s="1"/>
      <c r="F148" s="1"/>
      <c r="G148" s="1"/>
    </row>
    <row r="149" spans="1:7" ht="9.75">
      <c r="A149" s="1"/>
      <c r="B149" s="1"/>
      <c r="C149" s="1"/>
      <c r="E149" s="1"/>
      <c r="F149" s="1"/>
      <c r="G149" s="1"/>
    </row>
    <row r="150" spans="1:7" ht="9.75">
      <c r="A150" s="1"/>
      <c r="B150" s="1"/>
      <c r="C150" s="1"/>
      <c r="E150" s="1"/>
      <c r="F150" s="1"/>
      <c r="G150" s="1"/>
    </row>
    <row r="151" spans="1:7" ht="9.75">
      <c r="A151" s="1"/>
      <c r="B151" s="1"/>
      <c r="C151" s="1"/>
      <c r="E151" s="1"/>
      <c r="F151" s="1"/>
      <c r="G151" s="1"/>
    </row>
    <row r="152" spans="1:7" ht="9.75">
      <c r="A152" s="1"/>
      <c r="B152" s="1"/>
      <c r="C152" s="1"/>
      <c r="E152" s="1"/>
      <c r="F152" s="1"/>
      <c r="G152" s="1"/>
    </row>
    <row r="153" spans="1:7" ht="9.75">
      <c r="A153" s="1"/>
      <c r="B153" s="1"/>
      <c r="C153" s="1"/>
      <c r="E153" s="1"/>
      <c r="F153" s="1"/>
      <c r="G153" s="1"/>
    </row>
    <row r="154" spans="1:7" ht="9.75">
      <c r="A154" s="1"/>
      <c r="B154" s="1"/>
      <c r="C154" s="1"/>
      <c r="E154" s="1"/>
      <c r="F154" s="1"/>
      <c r="G154" s="1"/>
    </row>
    <row r="155" spans="1:7" ht="9.75">
      <c r="A155" s="1"/>
      <c r="B155" s="1"/>
      <c r="C155" s="1"/>
      <c r="E155" s="1"/>
      <c r="F155" s="1"/>
      <c r="G155" s="1"/>
    </row>
    <row r="156" spans="1:7" ht="9.75">
      <c r="A156" s="1"/>
      <c r="B156" s="1"/>
      <c r="C156" s="1"/>
      <c r="E156" s="1"/>
      <c r="F156" s="1"/>
      <c r="G156" s="1"/>
    </row>
    <row r="157" spans="1:7" ht="9.75">
      <c r="A157" s="1"/>
      <c r="B157" s="1"/>
      <c r="C157" s="1"/>
      <c r="E157" s="1"/>
      <c r="F157" s="1"/>
      <c r="G157" s="1"/>
    </row>
    <row r="158" spans="1:7" ht="9.75">
      <c r="A158" s="1"/>
      <c r="B158" s="1"/>
      <c r="C158" s="1"/>
      <c r="E158" s="1"/>
      <c r="F158" s="1"/>
      <c r="G158" s="1"/>
    </row>
    <row r="159" spans="1:7" ht="9.75">
      <c r="A159" s="1"/>
      <c r="B159" s="1"/>
      <c r="C159" s="1"/>
      <c r="E159" s="1"/>
      <c r="F159" s="1"/>
      <c r="G159" s="1"/>
    </row>
    <row r="160" spans="1:7" ht="9.75">
      <c r="A160" s="1"/>
      <c r="B160" s="1"/>
      <c r="C160" s="1"/>
      <c r="E160" s="1"/>
      <c r="F160" s="1"/>
      <c r="G160" s="1"/>
    </row>
    <row r="161" spans="1:7" ht="9.75">
      <c r="A161" s="1"/>
      <c r="B161" s="1"/>
      <c r="C161" s="1"/>
      <c r="E161" s="1"/>
      <c r="F161" s="1"/>
      <c r="G161" s="1"/>
    </row>
    <row r="162" spans="1:7" ht="9.75">
      <c r="A162" s="1"/>
      <c r="B162" s="1"/>
      <c r="C162" s="1"/>
      <c r="E162" s="1"/>
      <c r="F162" s="1"/>
      <c r="G162" s="1"/>
    </row>
    <row r="163" spans="1:7" ht="9.75">
      <c r="A163" s="1"/>
      <c r="B163" s="1"/>
      <c r="C163" s="1"/>
      <c r="E163" s="1"/>
      <c r="F163" s="1"/>
      <c r="G163" s="1"/>
    </row>
    <row r="164" spans="1:7" ht="9.75">
      <c r="A164" s="1"/>
      <c r="B164" s="1"/>
      <c r="C164" s="1"/>
      <c r="E164" s="1"/>
      <c r="F164" s="1"/>
      <c r="G164" s="1"/>
    </row>
    <row r="165" spans="1:7" ht="9.75">
      <c r="A165" s="1"/>
      <c r="B165" s="1"/>
      <c r="C165" s="1"/>
      <c r="E165" s="1"/>
      <c r="F165" s="1"/>
      <c r="G165" s="1"/>
    </row>
    <row r="166" spans="1:7" ht="9.75">
      <c r="A166" s="1"/>
      <c r="B166" s="1"/>
      <c r="C166" s="1"/>
      <c r="E166" s="1"/>
      <c r="F166" s="1"/>
      <c r="G166" s="1"/>
    </row>
    <row r="167" spans="1:7" ht="9.75">
      <c r="A167" s="1"/>
      <c r="B167" s="1"/>
      <c r="C167" s="1"/>
      <c r="E167" s="1"/>
      <c r="F167" s="1"/>
      <c r="G167" s="1"/>
    </row>
    <row r="168" spans="1:7" ht="9.75">
      <c r="A168" s="1"/>
      <c r="B168" s="1"/>
      <c r="C168" s="1"/>
      <c r="E168" s="1"/>
      <c r="F168" s="1"/>
      <c r="G168" s="1"/>
    </row>
    <row r="169" spans="1:7" ht="9.75">
      <c r="A169" s="1"/>
      <c r="B169" s="1"/>
      <c r="C169" s="1"/>
      <c r="E169" s="1"/>
      <c r="F169" s="1"/>
      <c r="G169" s="1"/>
    </row>
    <row r="170" spans="1:7" ht="9.75">
      <c r="A170" s="1"/>
      <c r="B170" s="1"/>
      <c r="C170" s="1"/>
      <c r="E170" s="1"/>
      <c r="F170" s="1"/>
      <c r="G170" s="1"/>
    </row>
    <row r="171" spans="1:7" ht="9.75">
      <c r="A171" s="1"/>
      <c r="B171" s="1"/>
      <c r="C171" s="1"/>
      <c r="E171" s="1"/>
      <c r="F171" s="1"/>
      <c r="G171" s="1"/>
    </row>
    <row r="172" spans="1:7" ht="9.75">
      <c r="A172" s="1"/>
      <c r="B172" s="1"/>
      <c r="C172" s="1"/>
      <c r="E172" s="1"/>
      <c r="F172" s="1"/>
      <c r="G172" s="1"/>
    </row>
    <row r="173" spans="1:7" ht="9.75">
      <c r="A173" s="1"/>
      <c r="B173" s="1"/>
      <c r="C173" s="1"/>
      <c r="E173" s="1"/>
      <c r="F173" s="1"/>
      <c r="G173" s="1"/>
    </row>
    <row r="174" spans="1:7" ht="9.75">
      <c r="A174" s="1"/>
      <c r="B174" s="1"/>
      <c r="C174" s="1"/>
      <c r="E174" s="1"/>
      <c r="F174" s="1"/>
      <c r="G174" s="1"/>
    </row>
    <row r="175" spans="1:7" ht="9.75">
      <c r="A175" s="1"/>
      <c r="B175" s="1"/>
      <c r="C175" s="1"/>
      <c r="E175" s="1"/>
      <c r="F175" s="1"/>
      <c r="G175" s="1"/>
    </row>
    <row r="176" spans="1:7" ht="9.75">
      <c r="A176" s="1"/>
      <c r="B176" s="1"/>
      <c r="C176" s="1"/>
      <c r="E176" s="1"/>
      <c r="F176" s="1"/>
      <c r="G176" s="1"/>
    </row>
    <row r="177" spans="1:7" ht="9.75">
      <c r="A177" s="1"/>
      <c r="B177" s="1"/>
      <c r="C177" s="1"/>
      <c r="E177" s="1"/>
      <c r="F177" s="1"/>
      <c r="G177" s="1"/>
    </row>
    <row r="178" spans="1:7" ht="9.75">
      <c r="A178" s="1"/>
      <c r="B178" s="1"/>
      <c r="C178" s="1"/>
      <c r="E178" s="1"/>
      <c r="F178" s="1"/>
      <c r="G178" s="1"/>
    </row>
    <row r="179" spans="1:7" ht="9.75">
      <c r="A179" s="1"/>
      <c r="B179" s="1"/>
      <c r="C179" s="1"/>
      <c r="E179" s="1"/>
      <c r="F179" s="1"/>
      <c r="G179" s="1"/>
    </row>
    <row r="180" spans="1:7" ht="9.75">
      <c r="A180" s="1"/>
      <c r="B180" s="1"/>
      <c r="C180" s="1"/>
      <c r="E180" s="1"/>
      <c r="F180" s="1"/>
      <c r="G180" s="1"/>
    </row>
    <row r="181" spans="1:7" ht="9.75">
      <c r="A181" s="1"/>
      <c r="B181" s="1"/>
      <c r="C181" s="1"/>
      <c r="E181" s="1"/>
      <c r="F181" s="1"/>
      <c r="G181" s="1"/>
    </row>
    <row r="182" spans="1:7" ht="9.75">
      <c r="A182" s="1"/>
      <c r="B182" s="1"/>
      <c r="C182" s="1"/>
      <c r="E182" s="1"/>
      <c r="F182" s="1"/>
      <c r="G182" s="1"/>
    </row>
    <row r="183" spans="1:7" ht="9.75">
      <c r="A183" s="1"/>
      <c r="B183" s="1"/>
      <c r="C183" s="1"/>
      <c r="E183" s="1"/>
      <c r="F183" s="1"/>
      <c r="G183" s="1"/>
    </row>
    <row r="184" spans="1:7" ht="9.75">
      <c r="A184" s="1"/>
      <c r="B184" s="1"/>
      <c r="C184" s="1"/>
      <c r="E184" s="1"/>
      <c r="F184" s="1"/>
      <c r="G184" s="1"/>
    </row>
    <row r="185" spans="1:7" ht="9.75">
      <c r="A185" s="1"/>
      <c r="B185" s="1"/>
      <c r="C185" s="1"/>
      <c r="E185" s="1"/>
      <c r="F185" s="1"/>
      <c r="G185" s="1"/>
    </row>
    <row r="186" spans="1:7" ht="9.75">
      <c r="A186" s="1"/>
      <c r="B186" s="1"/>
      <c r="C186" s="1"/>
      <c r="E186" s="1"/>
      <c r="F186" s="1"/>
      <c r="G186" s="1"/>
    </row>
    <row r="187" spans="1:7" ht="9.75">
      <c r="A187" s="1"/>
      <c r="B187" s="1"/>
      <c r="C187" s="1"/>
      <c r="E187" s="1"/>
      <c r="F187" s="1"/>
      <c r="G187" s="1"/>
    </row>
    <row r="188" spans="1:7" ht="9.75">
      <c r="A188" s="1"/>
      <c r="B188" s="1"/>
      <c r="C188" s="1"/>
      <c r="E188" s="1"/>
      <c r="F188" s="1"/>
      <c r="G188" s="1"/>
    </row>
    <row r="189" spans="1:7" ht="9.75">
      <c r="A189" s="1"/>
      <c r="B189" s="1"/>
      <c r="C189" s="1"/>
      <c r="E189" s="1"/>
      <c r="F189" s="1"/>
      <c r="G189" s="1"/>
    </row>
    <row r="190" spans="1:7" ht="9.75">
      <c r="A190" s="1"/>
      <c r="B190" s="1"/>
      <c r="C190" s="1"/>
      <c r="E190" s="1"/>
      <c r="F190" s="1"/>
      <c r="G190" s="1"/>
    </row>
    <row r="191" spans="1:7" ht="9.75">
      <c r="A191" s="1"/>
      <c r="B191" s="1"/>
      <c r="C191" s="1"/>
      <c r="E191" s="1"/>
      <c r="F191" s="1"/>
      <c r="G191" s="1"/>
    </row>
    <row r="192" spans="1:7" ht="9.75">
      <c r="A192" s="1"/>
      <c r="B192" s="1"/>
      <c r="C192" s="1"/>
      <c r="E192" s="1"/>
      <c r="F192" s="1"/>
      <c r="G192" s="1"/>
    </row>
    <row r="193" spans="1:7" ht="9.75">
      <c r="A193" s="1"/>
      <c r="B193" s="1"/>
      <c r="C193" s="1"/>
      <c r="E193" s="1"/>
      <c r="F193" s="1"/>
      <c r="G193" s="1"/>
    </row>
    <row r="194" spans="1:7" ht="9.75">
      <c r="A194" s="1"/>
      <c r="B194" s="1"/>
      <c r="C194" s="1"/>
      <c r="E194" s="1"/>
      <c r="F194" s="1"/>
      <c r="G194" s="1"/>
    </row>
    <row r="195" spans="1:7" ht="9.75">
      <c r="A195" s="1"/>
      <c r="B195" s="1"/>
      <c r="C195" s="1"/>
      <c r="E195" s="1"/>
      <c r="F195" s="1"/>
      <c r="G195" s="1"/>
    </row>
    <row r="196" spans="1:7" ht="9.75">
      <c r="A196" s="1"/>
      <c r="B196" s="1"/>
      <c r="C196" s="1"/>
      <c r="E196" s="1"/>
      <c r="F196" s="1"/>
      <c r="G196" s="1"/>
    </row>
    <row r="197" spans="1:7" ht="9.75">
      <c r="A197" s="1"/>
      <c r="B197" s="1"/>
      <c r="C197" s="1"/>
      <c r="E197" s="1"/>
      <c r="F197" s="1"/>
      <c r="G197" s="1"/>
    </row>
    <row r="198" spans="1:7" ht="9.75">
      <c r="A198" s="1"/>
      <c r="B198" s="1"/>
      <c r="C198" s="1"/>
      <c r="E198" s="1"/>
      <c r="F198" s="1"/>
      <c r="G198" s="1"/>
    </row>
    <row r="199" spans="1:7" ht="9.75">
      <c r="A199" s="1"/>
      <c r="B199" s="1"/>
      <c r="C199" s="1"/>
      <c r="E199" s="1"/>
      <c r="F199" s="1"/>
      <c r="G199" s="1"/>
    </row>
    <row r="200" spans="1:7" ht="9.75">
      <c r="A200" s="1"/>
      <c r="B200" s="1"/>
      <c r="C200" s="1"/>
      <c r="E200" s="1"/>
      <c r="F200" s="1"/>
      <c r="G200" s="1"/>
    </row>
    <row r="201" spans="1:7" ht="9.75">
      <c r="A201" s="1"/>
      <c r="B201" s="1"/>
      <c r="C201" s="1"/>
      <c r="E201" s="1"/>
      <c r="F201" s="1"/>
      <c r="G201" s="1"/>
    </row>
    <row r="202" spans="1:7" ht="9.75">
      <c r="A202" s="1"/>
      <c r="B202" s="1"/>
      <c r="C202" s="1"/>
      <c r="E202" s="1"/>
      <c r="F202" s="1"/>
      <c r="G202" s="1"/>
    </row>
    <row r="203" spans="1:7" ht="9.75">
      <c r="A203" s="1"/>
      <c r="B203" s="1"/>
      <c r="C203" s="1"/>
      <c r="E203" s="1"/>
      <c r="F203" s="1"/>
      <c r="G203" s="1"/>
    </row>
    <row r="204" spans="1:7" ht="9.75">
      <c r="A204" s="1"/>
      <c r="B204" s="1"/>
      <c r="C204" s="1"/>
      <c r="E204" s="1"/>
      <c r="F204" s="1"/>
      <c r="G204" s="1"/>
    </row>
    <row r="205" spans="1:7" ht="9.75">
      <c r="A205" s="1"/>
      <c r="B205" s="1"/>
      <c r="C205" s="1"/>
      <c r="E205" s="1"/>
      <c r="F205" s="1"/>
      <c r="G205" s="1"/>
    </row>
    <row r="206" spans="1:7" ht="9.75">
      <c r="A206" s="1"/>
      <c r="B206" s="1"/>
      <c r="C206" s="1"/>
      <c r="E206" s="1"/>
      <c r="F206" s="1"/>
      <c r="G206" s="1"/>
    </row>
    <row r="207" spans="1:7" ht="9.75">
      <c r="A207" s="1"/>
      <c r="B207" s="1"/>
      <c r="C207" s="1"/>
      <c r="E207" s="1"/>
      <c r="F207" s="1"/>
      <c r="G207" s="1"/>
    </row>
    <row r="208" spans="1:7" ht="9.75">
      <c r="A208" s="1"/>
      <c r="B208" s="1"/>
      <c r="C208" s="1"/>
      <c r="E208" s="1"/>
      <c r="F208" s="1"/>
      <c r="G208" s="1"/>
    </row>
    <row r="209" spans="1:7" ht="9.75">
      <c r="A209" s="1"/>
      <c r="B209" s="1"/>
      <c r="C209" s="1"/>
      <c r="E209" s="1"/>
      <c r="F209" s="1"/>
      <c r="G209" s="1"/>
    </row>
    <row r="210" spans="1:7" ht="9.75">
      <c r="A210" s="1"/>
      <c r="B210" s="1"/>
      <c r="C210" s="1"/>
      <c r="E210" s="1"/>
      <c r="F210" s="1"/>
      <c r="G210" s="1"/>
    </row>
    <row r="211" spans="1:7" ht="9.75">
      <c r="A211" s="1"/>
      <c r="B211" s="1"/>
      <c r="C211" s="1"/>
      <c r="E211" s="1"/>
      <c r="F211" s="1"/>
      <c r="G211" s="1"/>
    </row>
    <row r="212" spans="1:7" ht="9.75">
      <c r="A212" s="1"/>
      <c r="B212" s="1"/>
      <c r="C212" s="1"/>
      <c r="E212" s="1"/>
      <c r="F212" s="1"/>
      <c r="G212" s="1"/>
    </row>
    <row r="213" spans="1:7" ht="9.75">
      <c r="A213" s="1"/>
      <c r="B213" s="1"/>
      <c r="C213" s="1"/>
      <c r="E213" s="1"/>
      <c r="F213" s="1"/>
      <c r="G213" s="1"/>
    </row>
    <row r="214" spans="1:7" ht="9.75">
      <c r="A214" s="1"/>
      <c r="B214" s="1"/>
      <c r="C214" s="1"/>
      <c r="E214" s="1"/>
      <c r="F214" s="1"/>
      <c r="G214" s="1"/>
    </row>
    <row r="215" spans="1:7" ht="9.75">
      <c r="A215" s="1"/>
      <c r="B215" s="1"/>
      <c r="C215" s="1"/>
      <c r="E215" s="1"/>
      <c r="F215" s="1"/>
      <c r="G215" s="1"/>
    </row>
    <row r="216" spans="1:7" ht="9.75">
      <c r="A216" s="1"/>
      <c r="B216" s="1"/>
      <c r="C216" s="1"/>
      <c r="E216" s="1"/>
      <c r="F216" s="1"/>
      <c r="G216" s="1"/>
    </row>
    <row r="217" spans="1:7" ht="9.75">
      <c r="A217" s="1"/>
      <c r="B217" s="1"/>
      <c r="C217" s="1"/>
      <c r="E217" s="1"/>
      <c r="F217" s="1"/>
      <c r="G217" s="1"/>
    </row>
    <row r="218" spans="1:7" ht="9.75">
      <c r="A218" s="1"/>
      <c r="B218" s="1"/>
      <c r="C218" s="1"/>
      <c r="E218" s="1"/>
      <c r="F218" s="1"/>
      <c r="G218" s="1"/>
    </row>
    <row r="219" spans="1:7" ht="9.75">
      <c r="A219" s="1"/>
      <c r="B219" s="1"/>
      <c r="C219" s="1"/>
      <c r="E219" s="1"/>
      <c r="F219" s="1"/>
      <c r="G219" s="1"/>
    </row>
    <row r="220" spans="1:7" ht="9.75">
      <c r="A220" s="1"/>
      <c r="B220" s="1"/>
      <c r="C220" s="1"/>
      <c r="E220" s="1"/>
      <c r="F220" s="1"/>
      <c r="G220" s="1"/>
    </row>
    <row r="221" spans="1:7" ht="9.75">
      <c r="A221" s="1"/>
      <c r="B221" s="1"/>
      <c r="C221" s="1"/>
      <c r="E221" s="1"/>
      <c r="F221" s="1"/>
      <c r="G221" s="1"/>
    </row>
    <row r="222" spans="1:7" ht="9.75">
      <c r="A222" s="1"/>
      <c r="B222" s="1"/>
      <c r="C222" s="1"/>
      <c r="E222" s="1"/>
      <c r="F222" s="1"/>
      <c r="G222" s="1"/>
    </row>
    <row r="223" spans="1:7" ht="9.75">
      <c r="A223" s="1"/>
      <c r="B223" s="1"/>
      <c r="C223" s="1"/>
      <c r="E223" s="1"/>
      <c r="F223" s="1"/>
      <c r="G223" s="1"/>
    </row>
    <row r="224" spans="1:7" ht="9.75">
      <c r="A224" s="1"/>
      <c r="B224" s="1"/>
      <c r="C224" s="1"/>
      <c r="E224" s="1"/>
      <c r="F224" s="1"/>
      <c r="G224" s="1"/>
    </row>
    <row r="225" spans="1:7" ht="9.75">
      <c r="A225" s="1"/>
      <c r="B225" s="1"/>
      <c r="C225" s="1"/>
      <c r="E225" s="1"/>
      <c r="F225" s="1"/>
      <c r="G225" s="1"/>
    </row>
    <row r="226" spans="1:7" ht="9.75">
      <c r="A226" s="1"/>
      <c r="B226" s="1"/>
      <c r="C226" s="1"/>
      <c r="E226" s="1"/>
      <c r="F226" s="1"/>
      <c r="G226" s="1"/>
    </row>
    <row r="227" spans="1:7" ht="9.75">
      <c r="A227" s="1"/>
      <c r="B227" s="1"/>
      <c r="C227" s="1"/>
      <c r="E227" s="1"/>
      <c r="F227" s="1"/>
      <c r="G227" s="1"/>
    </row>
    <row r="228" spans="1:7" ht="9.75">
      <c r="A228" s="1"/>
      <c r="B228" s="1"/>
      <c r="C228" s="1"/>
      <c r="E228" s="1"/>
      <c r="F228" s="1"/>
      <c r="G228" s="1"/>
    </row>
    <row r="229" spans="1:7" ht="9.75">
      <c r="A229" s="1"/>
      <c r="B229" s="1"/>
      <c r="C229" s="1"/>
      <c r="E229" s="1"/>
      <c r="F229" s="1"/>
      <c r="G229" s="1"/>
    </row>
    <row r="230" spans="1:7" ht="9.75">
      <c r="A230" s="1"/>
      <c r="B230" s="1"/>
      <c r="C230" s="1"/>
      <c r="E230" s="1"/>
      <c r="F230" s="1"/>
      <c r="G230" s="1"/>
    </row>
    <row r="231" spans="1:7" ht="9.75">
      <c r="A231" s="1"/>
      <c r="B231" s="1"/>
      <c r="C231" s="1"/>
      <c r="E231" s="1"/>
      <c r="F231" s="1"/>
      <c r="G231" s="1"/>
    </row>
    <row r="232" spans="1:7" ht="9.75">
      <c r="A232" s="1"/>
      <c r="B232" s="1"/>
      <c r="C232" s="1"/>
      <c r="E232" s="1"/>
      <c r="F232" s="1"/>
      <c r="G232" s="1"/>
    </row>
    <row r="233" spans="1:7" ht="9.75">
      <c r="A233" s="1"/>
      <c r="B233" s="1"/>
      <c r="C233" s="1"/>
      <c r="E233" s="1"/>
      <c r="F233" s="1"/>
      <c r="G233" s="1"/>
    </row>
    <row r="234" spans="1:7" ht="9.75">
      <c r="A234" s="1"/>
      <c r="B234" s="1"/>
      <c r="C234" s="1"/>
      <c r="E234" s="1"/>
      <c r="F234" s="1"/>
      <c r="G234" s="1"/>
    </row>
    <row r="235" spans="1:7" ht="9.75">
      <c r="A235" s="1"/>
      <c r="B235" s="1"/>
      <c r="C235" s="1"/>
      <c r="E235" s="1"/>
      <c r="F235" s="1"/>
      <c r="G235" s="1"/>
    </row>
    <row r="236" spans="1:7" ht="9.75">
      <c r="A236" s="1"/>
      <c r="B236" s="1"/>
      <c r="C236" s="1"/>
      <c r="E236" s="1"/>
      <c r="F236" s="1"/>
      <c r="G236" s="1"/>
    </row>
    <row r="237" spans="1:7" ht="9.75">
      <c r="A237" s="1"/>
      <c r="B237" s="1"/>
      <c r="C237" s="1"/>
      <c r="E237" s="1"/>
      <c r="F237" s="1"/>
      <c r="G237" s="1"/>
    </row>
    <row r="238" spans="1:7" ht="9.75">
      <c r="A238" s="1"/>
      <c r="B238" s="1"/>
      <c r="C238" s="1"/>
      <c r="E238" s="1"/>
      <c r="F238" s="1"/>
      <c r="G238" s="1"/>
    </row>
    <row r="239" spans="1:7" ht="9.75">
      <c r="A239" s="1"/>
      <c r="B239" s="1"/>
      <c r="C239" s="1"/>
      <c r="E239" s="1"/>
      <c r="F239" s="1"/>
      <c r="G239" s="1"/>
    </row>
    <row r="240" spans="1:7" ht="9.75">
      <c r="A240" s="1"/>
      <c r="B240" s="1"/>
      <c r="C240" s="1"/>
      <c r="E240" s="1"/>
      <c r="F240" s="1"/>
      <c r="G240" s="1"/>
    </row>
    <row r="241" spans="1:7" ht="9.75">
      <c r="A241" s="1"/>
      <c r="B241" s="1"/>
      <c r="C241" s="1"/>
      <c r="E241" s="1"/>
      <c r="F241" s="1"/>
      <c r="G241" s="1"/>
    </row>
    <row r="242" spans="1:7" ht="9.75">
      <c r="A242" s="1"/>
      <c r="B242" s="1"/>
      <c r="C242" s="1"/>
      <c r="E242" s="1"/>
      <c r="F242" s="1"/>
      <c r="G242" s="1"/>
    </row>
    <row r="243" spans="1:7" ht="9.75">
      <c r="A243" s="1"/>
      <c r="B243" s="1"/>
      <c r="C243" s="1"/>
      <c r="E243" s="1"/>
      <c r="F243" s="1"/>
      <c r="G243" s="1"/>
    </row>
    <row r="244" spans="1:7" ht="9.75">
      <c r="A244" s="1"/>
      <c r="B244" s="1"/>
      <c r="C244" s="1"/>
      <c r="E244" s="1"/>
      <c r="F244" s="1"/>
      <c r="G244" s="1"/>
    </row>
    <row r="245" spans="1:7" ht="9.75">
      <c r="A245" s="1"/>
      <c r="B245" s="1"/>
      <c r="C245" s="1"/>
      <c r="E245" s="1"/>
      <c r="F245" s="1"/>
      <c r="G245" s="1"/>
    </row>
    <row r="246" spans="1:7" ht="9.75">
      <c r="A246" s="1"/>
      <c r="B246" s="1"/>
      <c r="C246" s="1"/>
      <c r="E246" s="1"/>
      <c r="F246" s="1"/>
      <c r="G246" s="1"/>
    </row>
    <row r="247" spans="1:7" ht="9.75">
      <c r="A247" s="1"/>
      <c r="B247" s="1"/>
      <c r="C247" s="1"/>
      <c r="E247" s="1"/>
      <c r="F247" s="1"/>
      <c r="G247" s="1"/>
    </row>
    <row r="248" spans="1:7" ht="9.75">
      <c r="A248" s="1"/>
      <c r="B248" s="1"/>
      <c r="C248" s="1"/>
      <c r="E248" s="1"/>
      <c r="F248" s="1"/>
      <c r="G248" s="1"/>
    </row>
    <row r="249" spans="1:7" ht="9.75">
      <c r="A249" s="1"/>
      <c r="B249" s="1"/>
      <c r="C249" s="1"/>
      <c r="E249" s="1"/>
      <c r="F249" s="1"/>
      <c r="G249" s="1"/>
    </row>
    <row r="250" spans="1:7" ht="9.75">
      <c r="A250" s="1"/>
      <c r="B250" s="1"/>
      <c r="C250" s="1"/>
      <c r="E250" s="1"/>
      <c r="F250" s="1"/>
      <c r="G250" s="1"/>
    </row>
    <row r="251" spans="1:7" ht="9.75">
      <c r="A251" s="1"/>
      <c r="B251" s="1"/>
      <c r="C251" s="1"/>
      <c r="E251" s="1"/>
      <c r="F251" s="1"/>
      <c r="G251" s="1"/>
    </row>
    <row r="252" spans="1:7" ht="9.75">
      <c r="A252" s="1"/>
      <c r="B252" s="1"/>
      <c r="C252" s="1"/>
      <c r="E252" s="1"/>
      <c r="F252" s="1"/>
      <c r="G252" s="1"/>
    </row>
    <row r="253" spans="1:7" ht="9.75">
      <c r="A253" s="1"/>
      <c r="B253" s="1"/>
      <c r="C253" s="1"/>
      <c r="E253" s="1"/>
      <c r="F253" s="1"/>
      <c r="G253" s="1"/>
    </row>
    <row r="254" spans="1:7" ht="9.75">
      <c r="A254" s="1"/>
      <c r="B254" s="1"/>
      <c r="C254" s="1"/>
      <c r="E254" s="1"/>
      <c r="F254" s="1"/>
      <c r="G254" s="1"/>
    </row>
    <row r="255" spans="1:7" ht="9.75">
      <c r="A255" s="1"/>
      <c r="B255" s="1"/>
      <c r="C255" s="1"/>
      <c r="E255" s="1"/>
      <c r="F255" s="1"/>
      <c r="G255" s="1"/>
    </row>
    <row r="256" spans="1:7" ht="9.75">
      <c r="A256" s="1"/>
      <c r="B256" s="1"/>
      <c r="C256" s="1"/>
      <c r="E256" s="1"/>
      <c r="F256" s="1"/>
      <c r="G256" s="1"/>
    </row>
    <row r="257" spans="1:7" ht="9.75">
      <c r="A257" s="1"/>
      <c r="B257" s="1"/>
      <c r="C257" s="1"/>
      <c r="E257" s="1"/>
      <c r="F257" s="1"/>
      <c r="G257" s="1"/>
    </row>
    <row r="258" spans="1:7" ht="9.75">
      <c r="A258" s="1"/>
      <c r="B258" s="1"/>
      <c r="C258" s="1"/>
      <c r="E258" s="1"/>
      <c r="F258" s="1"/>
      <c r="G258" s="1"/>
    </row>
    <row r="259" spans="1:7" ht="9.75">
      <c r="A259" s="1"/>
      <c r="B259" s="1"/>
      <c r="C259" s="1"/>
      <c r="E259" s="1"/>
      <c r="F259" s="1"/>
      <c r="G259" s="1"/>
    </row>
    <row r="260" spans="1:7" ht="9.75">
      <c r="A260" s="1"/>
      <c r="B260" s="1"/>
      <c r="C260" s="1"/>
      <c r="E260" s="1"/>
      <c r="F260" s="1"/>
      <c r="G260" s="1"/>
    </row>
    <row r="261" spans="1:7" ht="9.75">
      <c r="A261" s="1"/>
      <c r="B261" s="1"/>
      <c r="C261" s="1"/>
      <c r="E261" s="1"/>
      <c r="F261" s="1"/>
      <c r="G261" s="1"/>
    </row>
    <row r="262" spans="1:7" ht="9.75">
      <c r="A262" s="1"/>
      <c r="B262" s="1"/>
      <c r="C262" s="1"/>
      <c r="E262" s="1"/>
      <c r="F262" s="1"/>
      <c r="G262" s="1"/>
    </row>
    <row r="263" spans="1:7" ht="9.75">
      <c r="A263" s="1"/>
      <c r="B263" s="1"/>
      <c r="C263" s="1"/>
      <c r="E263" s="1"/>
      <c r="F263" s="1"/>
      <c r="G263" s="1"/>
    </row>
    <row r="264" spans="1:7" ht="9.75">
      <c r="A264" s="1"/>
      <c r="B264" s="1"/>
      <c r="C264" s="1"/>
      <c r="E264" s="1"/>
      <c r="F264" s="1"/>
      <c r="G264" s="1"/>
    </row>
    <row r="265" spans="1:7" ht="9.75">
      <c r="A265" s="1"/>
      <c r="B265" s="1"/>
      <c r="C265" s="1"/>
      <c r="E265" s="1"/>
      <c r="F265" s="1"/>
      <c r="G265" s="1"/>
    </row>
    <row r="266" spans="1:7" ht="9.75">
      <c r="A266" s="1"/>
      <c r="B266" s="1"/>
      <c r="C266" s="1"/>
      <c r="E266" s="1"/>
      <c r="F266" s="1"/>
      <c r="G266" s="1"/>
    </row>
    <row r="267" spans="1:7" ht="9.75">
      <c r="A267" s="1"/>
      <c r="B267" s="1"/>
      <c r="C267" s="1"/>
      <c r="E267" s="1"/>
      <c r="F267" s="1"/>
      <c r="G267" s="1"/>
    </row>
    <row r="268" spans="1:7" ht="9.75">
      <c r="A268" s="1"/>
      <c r="B268" s="1"/>
      <c r="C268" s="1"/>
      <c r="E268" s="1"/>
      <c r="F268" s="1"/>
      <c r="G268" s="1"/>
    </row>
    <row r="269" spans="1:7" ht="9.75">
      <c r="A269" s="1"/>
      <c r="B269" s="1"/>
      <c r="C269" s="1"/>
      <c r="E269" s="1"/>
      <c r="F269" s="1"/>
      <c r="G269" s="1"/>
    </row>
    <row r="270" spans="1:7" ht="9.75">
      <c r="A270" s="1"/>
      <c r="B270" s="1"/>
      <c r="C270" s="1"/>
      <c r="E270" s="1"/>
      <c r="F270" s="1"/>
      <c r="G270" s="1"/>
    </row>
    <row r="271" spans="1:7" ht="9.75">
      <c r="A271" s="1"/>
      <c r="B271" s="1"/>
      <c r="C271" s="1"/>
      <c r="E271" s="1"/>
      <c r="F271" s="1"/>
      <c r="G271" s="1"/>
    </row>
    <row r="272" spans="1:7" ht="9.75">
      <c r="A272" s="1"/>
      <c r="B272" s="1"/>
      <c r="C272" s="1"/>
      <c r="E272" s="1"/>
      <c r="F272" s="1"/>
      <c r="G272" s="1"/>
    </row>
    <row r="273" spans="1:7" ht="9.75">
      <c r="A273" s="1"/>
      <c r="B273" s="1"/>
      <c r="C273" s="1"/>
      <c r="E273" s="1"/>
      <c r="F273" s="1"/>
      <c r="G273" s="1"/>
    </row>
    <row r="274" spans="1:7" ht="9.75">
      <c r="A274" s="1"/>
      <c r="B274" s="1"/>
      <c r="C274" s="1"/>
      <c r="E274" s="1"/>
      <c r="F274" s="1"/>
      <c r="G274" s="1"/>
    </row>
    <row r="275" spans="1:7" ht="9.75">
      <c r="A275" s="1"/>
      <c r="B275" s="1"/>
      <c r="C275" s="1"/>
      <c r="E275" s="1"/>
      <c r="F275" s="1"/>
      <c r="G275" s="1"/>
    </row>
    <row r="276" spans="1:7" ht="9.75">
      <c r="A276" s="1"/>
      <c r="B276" s="1"/>
      <c r="C276" s="1"/>
      <c r="E276" s="1"/>
      <c r="F276" s="1"/>
      <c r="G276" s="1"/>
    </row>
    <row r="277" spans="1:7" ht="9.75">
      <c r="A277" s="1"/>
      <c r="B277" s="1"/>
      <c r="C277" s="1"/>
      <c r="E277" s="1"/>
      <c r="F277" s="1"/>
      <c r="G277" s="1"/>
    </row>
    <row r="278" spans="1:7" ht="9.75">
      <c r="A278" s="1"/>
      <c r="B278" s="1"/>
      <c r="C278" s="1"/>
      <c r="E278" s="1"/>
      <c r="F278" s="1"/>
      <c r="G278" s="1"/>
    </row>
  </sheetData>
  <sheetProtection/>
  <mergeCells count="2">
    <mergeCell ref="A5:G5"/>
    <mergeCell ref="A7:B7"/>
  </mergeCells>
  <dataValidations count="2">
    <dataValidation type="list" allowBlank="1" showInputMessage="1" showErrorMessage="1" prompt="Zerrendatik aukeratu dagokizun departamentuaren izena" sqref="B1">
      <formula1>'06-Ogasuna'!#REF!</formula1>
    </dataValidation>
    <dataValidation type="list" allowBlank="1" showInputMessage="1" showErrorMessage="1" prompt="Zerrendatik aukeratu dagokizun departamentuaren izena" sqref="A7:B7">
      <formula1>$B$319:$B$327</formula1>
    </dataValidation>
  </dataValidations>
  <printOptions/>
  <pageMargins left="0.787401575" right="0.787401575" top="0.984251969" bottom="0.984251969"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G236"/>
  <sheetViews>
    <sheetView zoomScale="75" zoomScaleNormal="75" zoomScalePageLayoutView="0" workbookViewId="0" topLeftCell="A1">
      <selection activeCell="A6" sqref="A6:G20"/>
    </sheetView>
  </sheetViews>
  <sheetFormatPr defaultColWidth="11.421875" defaultRowHeight="12.75"/>
  <cols>
    <col min="1" max="1" width="32.140625" style="4" customWidth="1"/>
    <col min="2" max="2" width="58.57421875" style="4" customWidth="1"/>
    <col min="3" max="3" width="42.00390625" style="4" customWidth="1"/>
    <col min="4" max="4" width="25.140625" style="1" customWidth="1"/>
    <col min="5" max="5" width="48.7109375" style="4" customWidth="1"/>
    <col min="6" max="6" width="34.421875" style="4" customWidth="1"/>
    <col min="7" max="7" width="81.57421875" style="1" customWidth="1"/>
    <col min="8" max="16384" width="11.421875" style="1" customWidth="1"/>
  </cols>
  <sheetData>
    <row r="1" spans="2:3" ht="98.25" customHeight="1" thickBot="1">
      <c r="B1" s="60" t="s">
        <v>187</v>
      </c>
      <c r="C1" s="69"/>
    </row>
    <row r="2" spans="1:6" s="62" customFormat="1" ht="32.25" customHeight="1">
      <c r="A2" s="63" t="s">
        <v>31</v>
      </c>
      <c r="B2" s="167">
        <v>2018</v>
      </c>
      <c r="C2" s="65"/>
      <c r="E2" s="65"/>
      <c r="F2" s="65"/>
    </row>
    <row r="3" spans="1:7" s="62" customFormat="1" ht="42.75" customHeight="1" thickBot="1">
      <c r="A3" s="64" t="s">
        <v>32</v>
      </c>
      <c r="B3" s="75">
        <v>4</v>
      </c>
      <c r="C3" s="66"/>
      <c r="D3" s="67"/>
      <c r="E3" s="66"/>
      <c r="F3" s="66"/>
      <c r="G3" s="68"/>
    </row>
    <row r="4" s="61" customFormat="1" ht="12.75"/>
    <row r="5" s="61" customFormat="1" ht="13.5" thickBot="1"/>
    <row r="6" spans="1:7" s="61" customFormat="1" ht="12.75">
      <c r="A6" s="314" t="s">
        <v>184</v>
      </c>
      <c r="B6" s="314"/>
      <c r="C6" s="314"/>
      <c r="D6" s="314"/>
      <c r="E6" s="314"/>
      <c r="F6" s="314"/>
      <c r="G6" s="315"/>
    </row>
    <row r="7" spans="1:7" s="61" customFormat="1" ht="47.25" thickBot="1">
      <c r="A7" s="71" t="s">
        <v>177</v>
      </c>
      <c r="B7" s="71" t="s">
        <v>178</v>
      </c>
      <c r="C7" s="304" t="s">
        <v>179</v>
      </c>
      <c r="D7" s="72" t="s">
        <v>180</v>
      </c>
      <c r="E7" s="304" t="s">
        <v>181</v>
      </c>
      <c r="F7" s="304" t="s">
        <v>182</v>
      </c>
      <c r="G7" s="305" t="s">
        <v>183</v>
      </c>
    </row>
    <row r="8" spans="1:7" s="74" customFormat="1" ht="9.75">
      <c r="A8" s="316"/>
      <c r="B8" s="316"/>
      <c r="C8" s="196"/>
      <c r="D8" s="262"/>
      <c r="E8" s="196"/>
      <c r="F8" s="196"/>
      <c r="G8" s="197"/>
    </row>
    <row r="9" spans="1:7" s="74" customFormat="1" ht="51">
      <c r="A9" s="306" t="s">
        <v>909</v>
      </c>
      <c r="B9" s="193" t="s">
        <v>910</v>
      </c>
      <c r="C9" s="194" t="s">
        <v>911</v>
      </c>
      <c r="D9" s="178"/>
      <c r="E9" s="307" t="s">
        <v>912</v>
      </c>
      <c r="F9" s="194" t="s">
        <v>913</v>
      </c>
      <c r="G9" s="194" t="s">
        <v>882</v>
      </c>
    </row>
    <row r="10" spans="1:7" s="74" customFormat="1" ht="60.75">
      <c r="A10" s="306" t="s">
        <v>914</v>
      </c>
      <c r="B10" s="193" t="s">
        <v>915</v>
      </c>
      <c r="C10" s="194" t="s">
        <v>916</v>
      </c>
      <c r="D10" s="178" t="s">
        <v>152</v>
      </c>
      <c r="E10" s="307" t="s">
        <v>917</v>
      </c>
      <c r="F10" s="194" t="s">
        <v>914</v>
      </c>
      <c r="G10" s="194" t="s">
        <v>918</v>
      </c>
    </row>
    <row r="11" spans="1:7" s="74" customFormat="1" ht="81">
      <c r="A11" s="306" t="s">
        <v>919</v>
      </c>
      <c r="B11" s="193" t="s">
        <v>920</v>
      </c>
      <c r="C11" s="194" t="s">
        <v>921</v>
      </c>
      <c r="D11" s="178"/>
      <c r="E11" s="194" t="s">
        <v>922</v>
      </c>
      <c r="F11" s="194" t="s">
        <v>919</v>
      </c>
      <c r="G11" s="194" t="s">
        <v>878</v>
      </c>
    </row>
    <row r="12" spans="1:7" s="74" customFormat="1" ht="81">
      <c r="A12" s="306" t="s">
        <v>909</v>
      </c>
      <c r="B12" s="193" t="s">
        <v>923</v>
      </c>
      <c r="C12" s="194" t="s">
        <v>924</v>
      </c>
      <c r="D12" s="178"/>
      <c r="E12" s="194" t="s">
        <v>925</v>
      </c>
      <c r="F12" s="194" t="s">
        <v>926</v>
      </c>
      <c r="G12" s="194" t="s">
        <v>882</v>
      </c>
    </row>
    <row r="13" spans="1:7" s="74" customFormat="1" ht="91.5">
      <c r="A13" s="193" t="s">
        <v>927</v>
      </c>
      <c r="B13" s="193" t="s">
        <v>928</v>
      </c>
      <c r="C13" s="194" t="s">
        <v>929</v>
      </c>
      <c r="D13" s="193"/>
      <c r="E13" s="307" t="s">
        <v>930</v>
      </c>
      <c r="F13" s="193" t="s">
        <v>927</v>
      </c>
      <c r="G13" s="193" t="s">
        <v>931</v>
      </c>
    </row>
    <row r="14" spans="1:7" s="74" customFormat="1" ht="81">
      <c r="A14" s="193" t="s">
        <v>932</v>
      </c>
      <c r="B14" s="204" t="s">
        <v>933</v>
      </c>
      <c r="C14" s="204" t="s">
        <v>934</v>
      </c>
      <c r="D14" s="308"/>
      <c r="E14" s="203" t="s">
        <v>935</v>
      </c>
      <c r="F14" s="193" t="s">
        <v>932</v>
      </c>
      <c r="G14" s="194" t="s">
        <v>936</v>
      </c>
    </row>
    <row r="15" spans="1:7" s="74" customFormat="1" ht="102">
      <c r="A15" s="193" t="s">
        <v>937</v>
      </c>
      <c r="B15" s="204" t="s">
        <v>938</v>
      </c>
      <c r="C15" s="204" t="s">
        <v>939</v>
      </c>
      <c r="D15" s="308"/>
      <c r="E15" s="203" t="s">
        <v>940</v>
      </c>
      <c r="F15" s="193" t="s">
        <v>937</v>
      </c>
      <c r="G15" s="194" t="s">
        <v>941</v>
      </c>
    </row>
    <row r="16" spans="1:7" s="74" customFormat="1" ht="102">
      <c r="A16" s="193" t="s">
        <v>942</v>
      </c>
      <c r="B16" s="193" t="s">
        <v>943</v>
      </c>
      <c r="C16" s="204" t="s">
        <v>939</v>
      </c>
      <c r="D16" s="193"/>
      <c r="E16" s="194" t="s">
        <v>944</v>
      </c>
      <c r="F16" s="193" t="s">
        <v>945</v>
      </c>
      <c r="G16" s="194" t="s">
        <v>946</v>
      </c>
    </row>
    <row r="17" spans="1:7" s="74" customFormat="1" ht="142.5">
      <c r="A17" s="193" t="s">
        <v>947</v>
      </c>
      <c r="B17" s="193" t="s">
        <v>948</v>
      </c>
      <c r="C17" s="309" t="s">
        <v>949</v>
      </c>
      <c r="D17" s="204"/>
      <c r="E17" s="194" t="s">
        <v>950</v>
      </c>
      <c r="F17" s="193" t="s">
        <v>951</v>
      </c>
      <c r="G17" s="194" t="s">
        <v>952</v>
      </c>
    </row>
    <row r="18" spans="1:7" s="74" customFormat="1" ht="153">
      <c r="A18" s="193" t="s">
        <v>953</v>
      </c>
      <c r="B18" s="310" t="s">
        <v>954</v>
      </c>
      <c r="C18" s="204" t="s">
        <v>955</v>
      </c>
      <c r="D18" s="310"/>
      <c r="E18" s="74" t="s">
        <v>956</v>
      </c>
      <c r="F18" s="193" t="s">
        <v>953</v>
      </c>
      <c r="G18" s="74" t="s">
        <v>957</v>
      </c>
    </row>
    <row r="19" spans="1:4" s="74" customFormat="1" ht="9.75">
      <c r="A19" s="310"/>
      <c r="B19" s="310" t="s">
        <v>958</v>
      </c>
      <c r="D19" s="310"/>
    </row>
    <row r="20" spans="1:4" s="74" customFormat="1" ht="9.75">
      <c r="A20" s="310"/>
      <c r="B20" s="310"/>
      <c r="D20" s="310"/>
    </row>
    <row r="21" s="74" customFormat="1" ht="9.75"/>
    <row r="22" s="74" customFormat="1" ht="9.75"/>
    <row r="23" s="74" customFormat="1" ht="9.75"/>
    <row r="24" s="74" customFormat="1" ht="9.75"/>
    <row r="25" s="74" customFormat="1" ht="9.75"/>
    <row r="26" s="74" customFormat="1" ht="9.75"/>
    <row r="27" s="74" customFormat="1" ht="9.75"/>
    <row r="28" s="74" customFormat="1" ht="9.75"/>
    <row r="29" s="74" customFormat="1" ht="9.75"/>
    <row r="30" s="74" customFormat="1" ht="9.75"/>
    <row r="31" s="74" customFormat="1" ht="9.75"/>
    <row r="32" s="74" customFormat="1" ht="9.75"/>
    <row r="33" s="74" customFormat="1" ht="9.75"/>
    <row r="34" s="74" customFormat="1" ht="9.75"/>
    <row r="35" s="74" customFormat="1" ht="9.75"/>
    <row r="36" s="74" customFormat="1" ht="9.75"/>
    <row r="37" s="74" customFormat="1" ht="9.75"/>
    <row r="38" s="74" customFormat="1" ht="9.75"/>
    <row r="39" s="74" customFormat="1" ht="9.75"/>
    <row r="40" s="74" customFormat="1" ht="9.75"/>
    <row r="41" s="74" customFormat="1" ht="9.75"/>
    <row r="42" s="74" customFormat="1" ht="9.75"/>
    <row r="43" s="74" customFormat="1" ht="9.75"/>
    <row r="44" s="74" customFormat="1" ht="9.75"/>
    <row r="45" s="74" customFormat="1" ht="9.75"/>
    <row r="46" s="74" customFormat="1" ht="9.75"/>
    <row r="47" s="74" customFormat="1" ht="9.75"/>
    <row r="48" s="74" customFormat="1" ht="9.75"/>
    <row r="49" s="74" customFormat="1" ht="9.75"/>
    <row r="50" s="74" customFormat="1" ht="9.75"/>
    <row r="51" s="74" customFormat="1" ht="9.75"/>
    <row r="52" s="74" customFormat="1" ht="9.75"/>
    <row r="53" s="74" customFormat="1" ht="9.75"/>
    <row r="54" s="74" customFormat="1" ht="9.75"/>
    <row r="55" s="74" customFormat="1" ht="9.75"/>
    <row r="56" s="74" customFormat="1" ht="9.75"/>
    <row r="57" s="74" customFormat="1" ht="9.75"/>
    <row r="58" s="74" customFormat="1" ht="9.75"/>
    <row r="59" s="74" customFormat="1" ht="9.75"/>
    <row r="60" s="74" customFormat="1" ht="9.75"/>
    <row r="61" s="74" customFormat="1" ht="9.75"/>
    <row r="62" s="74" customFormat="1" ht="9.75"/>
    <row r="63" s="74" customFormat="1" ht="9.75"/>
    <row r="64" s="74" customFormat="1" ht="9.75"/>
    <row r="65" s="74" customFormat="1" ht="9.75"/>
    <row r="66" s="74" customFormat="1" ht="9.75"/>
    <row r="67" s="74" customFormat="1" ht="9.75"/>
    <row r="68" s="74" customFormat="1" ht="9.75"/>
    <row r="69" s="74" customFormat="1" ht="9.75"/>
    <row r="70" s="74" customFormat="1" ht="9.75"/>
    <row r="71" s="74" customFormat="1" ht="9.75"/>
    <row r="72" s="74" customFormat="1" ht="9.75"/>
    <row r="73" s="74" customFormat="1" ht="9.75"/>
    <row r="74" s="74" customFormat="1" ht="9.75"/>
    <row r="75" s="74" customFormat="1" ht="9.75"/>
    <row r="76" s="74" customFormat="1" ht="9.75"/>
    <row r="77" s="74" customFormat="1" ht="9.75"/>
    <row r="78" s="74" customFormat="1" ht="9.75"/>
    <row r="79" s="74" customFormat="1" ht="9.75"/>
    <row r="80" s="74" customFormat="1" ht="9.75"/>
    <row r="81" s="74" customFormat="1" ht="9.75"/>
    <row r="82" s="74" customFormat="1" ht="9.75"/>
    <row r="83" s="74" customFormat="1" ht="9.75"/>
    <row r="84" s="74" customFormat="1" ht="9.75"/>
    <row r="85" s="74" customFormat="1" ht="9.75"/>
    <row r="86" s="74" customFormat="1" ht="9.75"/>
    <row r="87" s="74" customFormat="1" ht="9.75"/>
    <row r="88" s="74" customFormat="1" ht="9.75"/>
    <row r="89" s="74" customFormat="1" ht="9.75"/>
    <row r="90" s="74" customFormat="1" ht="9.75"/>
    <row r="91" s="74" customFormat="1" ht="9.75"/>
    <row r="92" s="74" customFormat="1" ht="9.75"/>
    <row r="93" s="74" customFormat="1" ht="9.75"/>
    <row r="94" s="74" customFormat="1" ht="9.75"/>
    <row r="95" s="74" customFormat="1" ht="9.75"/>
    <row r="96" s="74" customFormat="1" ht="9.75"/>
    <row r="97" s="74" customFormat="1" ht="9.75"/>
    <row r="98" s="74" customFormat="1" ht="9.75"/>
    <row r="99" s="74" customFormat="1" ht="9.75"/>
    <row r="100" s="74" customFormat="1" ht="9.75"/>
    <row r="101" s="74" customFormat="1" ht="9.75"/>
    <row r="102" s="74" customFormat="1" ht="9.75"/>
    <row r="103" s="74" customFormat="1" ht="9.75"/>
    <row r="104" s="74" customFormat="1" ht="9.75"/>
    <row r="105" s="74" customFormat="1" ht="9.75"/>
    <row r="106" s="74" customFormat="1" ht="9.75"/>
    <row r="107" s="74" customFormat="1" ht="9.75"/>
    <row r="108" s="74" customFormat="1" ht="9.75"/>
    <row r="109" s="74" customFormat="1" ht="9.75"/>
    <row r="110" s="74" customFormat="1" ht="9.75"/>
    <row r="111" s="74" customFormat="1" ht="9.75"/>
    <row r="112" s="74" customFormat="1" ht="9.75"/>
    <row r="113" s="74" customFormat="1" ht="9.75"/>
    <row r="114" s="74" customFormat="1" ht="9.75"/>
    <row r="115" s="74" customFormat="1" ht="9.75"/>
    <row r="116" s="74" customFormat="1" ht="9.75"/>
    <row r="117" s="74" customFormat="1" ht="9.75"/>
    <row r="118" s="74" customFormat="1" ht="9.75"/>
    <row r="119" s="74" customFormat="1" ht="9.75"/>
    <row r="120" s="74" customFormat="1" ht="9.75"/>
    <row r="121" s="74" customFormat="1" ht="9.75"/>
    <row r="122" s="74" customFormat="1" ht="9.75"/>
    <row r="123" s="74" customFormat="1" ht="9.75"/>
    <row r="124" s="74" customFormat="1" ht="9.75"/>
    <row r="125" s="74" customFormat="1" ht="9.75"/>
    <row r="126" s="74" customFormat="1" ht="9.75"/>
    <row r="127" s="74" customFormat="1" ht="9.75"/>
    <row r="128" s="74" customFormat="1" ht="9.75"/>
    <row r="129" s="74" customFormat="1" ht="9.75"/>
    <row r="130" s="74" customFormat="1" ht="9.75"/>
    <row r="131" s="74" customFormat="1" ht="9.75"/>
    <row r="132" s="74" customFormat="1" ht="9.75"/>
    <row r="133" s="74" customFormat="1" ht="9.75"/>
    <row r="134" s="74" customFormat="1" ht="9.75"/>
    <row r="135" s="74" customFormat="1" ht="9.75"/>
    <row r="136" s="74" customFormat="1" ht="9.75"/>
    <row r="137" s="74" customFormat="1" ht="9.75"/>
    <row r="138" s="74" customFormat="1" ht="9.75"/>
    <row r="139" s="74" customFormat="1" ht="9.75"/>
    <row r="140" s="74" customFormat="1" ht="9.75"/>
    <row r="141" spans="1:6" ht="9.75">
      <c r="A141" s="1"/>
      <c r="B141" s="1"/>
      <c r="C141" s="1"/>
      <c r="E141" s="1"/>
      <c r="F141" s="1"/>
    </row>
    <row r="142" spans="1:6" ht="9.75">
      <c r="A142" s="1"/>
      <c r="B142" s="1"/>
      <c r="C142" s="1"/>
      <c r="E142" s="1"/>
      <c r="F142" s="1"/>
    </row>
    <row r="143" spans="1:6" ht="9.75">
      <c r="A143" s="1"/>
      <c r="B143" s="1"/>
      <c r="C143" s="1"/>
      <c r="E143" s="1"/>
      <c r="F143" s="1"/>
    </row>
    <row r="144" spans="1:6" ht="9.75">
      <c r="A144" s="1"/>
      <c r="B144" s="1"/>
      <c r="C144" s="1"/>
      <c r="E144" s="1"/>
      <c r="F144" s="1"/>
    </row>
    <row r="145" spans="1:6" ht="9.75">
      <c r="A145" s="1"/>
      <c r="B145" s="1"/>
      <c r="C145" s="1"/>
      <c r="E145" s="1"/>
      <c r="F145" s="1"/>
    </row>
    <row r="146" spans="1:6" ht="9.75">
      <c r="A146" s="1"/>
      <c r="B146" s="1"/>
      <c r="C146" s="1"/>
      <c r="E146" s="1"/>
      <c r="F146" s="1"/>
    </row>
    <row r="147" spans="1:6" ht="9.75">
      <c r="A147" s="1"/>
      <c r="B147" s="1"/>
      <c r="C147" s="1"/>
      <c r="E147" s="1"/>
      <c r="F147" s="1"/>
    </row>
    <row r="148" spans="1:6" ht="9.75">
      <c r="A148" s="1"/>
      <c r="B148" s="1"/>
      <c r="C148" s="1"/>
      <c r="E148" s="1"/>
      <c r="F148" s="1"/>
    </row>
    <row r="149" spans="1:6" ht="9.75">
      <c r="A149" s="1"/>
      <c r="B149" s="1"/>
      <c r="C149" s="1"/>
      <c r="E149" s="1"/>
      <c r="F149" s="1"/>
    </row>
    <row r="150" spans="1:6" ht="9.75">
      <c r="A150" s="1"/>
      <c r="B150" s="1"/>
      <c r="C150" s="1"/>
      <c r="E150" s="1"/>
      <c r="F150" s="1"/>
    </row>
    <row r="151" spans="1:6" ht="9.75">
      <c r="A151" s="1"/>
      <c r="B151" s="1"/>
      <c r="C151" s="1"/>
      <c r="E151" s="1"/>
      <c r="F151" s="1"/>
    </row>
    <row r="152" spans="1:6" ht="9.75">
      <c r="A152" s="1"/>
      <c r="B152" s="1"/>
      <c r="C152" s="1"/>
      <c r="E152" s="1"/>
      <c r="F152" s="1"/>
    </row>
    <row r="153" spans="1:6" ht="9.75">
      <c r="A153" s="1"/>
      <c r="B153" s="1"/>
      <c r="C153" s="1"/>
      <c r="E153" s="1"/>
      <c r="F153" s="1"/>
    </row>
    <row r="154" spans="1:6" ht="9.75">
      <c r="A154" s="1"/>
      <c r="B154" s="1"/>
      <c r="C154" s="1"/>
      <c r="E154" s="1"/>
      <c r="F154" s="1"/>
    </row>
    <row r="155" spans="1:6" ht="9.75">
      <c r="A155" s="1"/>
      <c r="B155" s="1"/>
      <c r="C155" s="1"/>
      <c r="E155" s="1"/>
      <c r="F155" s="1"/>
    </row>
    <row r="156" spans="1:6" ht="9.75">
      <c r="A156" s="1"/>
      <c r="B156" s="1"/>
      <c r="C156" s="1"/>
      <c r="E156" s="1"/>
      <c r="F156" s="1"/>
    </row>
    <row r="157" spans="1:6" ht="9.75">
      <c r="A157" s="1"/>
      <c r="B157" s="1"/>
      <c r="C157" s="1"/>
      <c r="E157" s="1"/>
      <c r="F157" s="1"/>
    </row>
    <row r="158" spans="1:6" ht="9.75">
      <c r="A158" s="1"/>
      <c r="B158" s="1"/>
      <c r="C158" s="1"/>
      <c r="E158" s="1"/>
      <c r="F158" s="1"/>
    </row>
    <row r="159" spans="1:6" ht="9.75">
      <c r="A159" s="1"/>
      <c r="B159" s="1"/>
      <c r="C159" s="1"/>
      <c r="E159" s="1"/>
      <c r="F159" s="1"/>
    </row>
    <row r="160" spans="1:6" ht="9.75">
      <c r="A160" s="1"/>
      <c r="B160" s="1"/>
      <c r="C160" s="1"/>
      <c r="E160" s="1"/>
      <c r="F160" s="1"/>
    </row>
    <row r="161" spans="1:6" ht="9.75">
      <c r="A161" s="1"/>
      <c r="B161" s="1"/>
      <c r="C161" s="1"/>
      <c r="E161" s="1"/>
      <c r="F161" s="1"/>
    </row>
    <row r="162" spans="1:6" ht="9.75">
      <c r="A162" s="1"/>
      <c r="B162" s="1"/>
      <c r="C162" s="1"/>
      <c r="E162" s="1"/>
      <c r="F162" s="1"/>
    </row>
    <row r="163" spans="1:6" ht="9.75">
      <c r="A163" s="1"/>
      <c r="B163" s="1"/>
      <c r="C163" s="1"/>
      <c r="E163" s="1"/>
      <c r="F163" s="1"/>
    </row>
    <row r="164" spans="1:6" ht="9.75">
      <c r="A164" s="1"/>
      <c r="B164" s="1"/>
      <c r="C164" s="1"/>
      <c r="E164" s="1"/>
      <c r="F164" s="1"/>
    </row>
    <row r="165" spans="1:6" ht="9.75">
      <c r="A165" s="1"/>
      <c r="B165" s="1"/>
      <c r="C165" s="1"/>
      <c r="E165" s="1"/>
      <c r="F165" s="1"/>
    </row>
    <row r="166" spans="1:6" ht="9.75">
      <c r="A166" s="1"/>
      <c r="B166" s="1"/>
      <c r="C166" s="1"/>
      <c r="E166" s="1"/>
      <c r="F166" s="1"/>
    </row>
    <row r="167" spans="1:6" ht="9.75">
      <c r="A167" s="1"/>
      <c r="B167" s="1"/>
      <c r="C167" s="1"/>
      <c r="E167" s="1"/>
      <c r="F167" s="1"/>
    </row>
    <row r="168" spans="1:6" ht="9.75">
      <c r="A168" s="1"/>
      <c r="B168" s="1"/>
      <c r="C168" s="1"/>
      <c r="E168" s="1"/>
      <c r="F168" s="1"/>
    </row>
    <row r="169" spans="1:6" ht="9.75">
      <c r="A169" s="1"/>
      <c r="B169" s="1"/>
      <c r="C169" s="1"/>
      <c r="E169" s="1"/>
      <c r="F169" s="1"/>
    </row>
    <row r="170" spans="1:6" ht="9.75">
      <c r="A170" s="1"/>
      <c r="B170" s="1"/>
      <c r="C170" s="1"/>
      <c r="E170" s="1"/>
      <c r="F170" s="1"/>
    </row>
    <row r="171" spans="1:6" ht="9.75">
      <c r="A171" s="1"/>
      <c r="B171" s="1"/>
      <c r="C171" s="1"/>
      <c r="E171" s="1"/>
      <c r="F171" s="1"/>
    </row>
    <row r="172" spans="1:6" ht="9.75">
      <c r="A172" s="1"/>
      <c r="B172" s="1"/>
      <c r="C172" s="1"/>
      <c r="E172" s="1"/>
      <c r="F172" s="1"/>
    </row>
    <row r="173" spans="1:6" ht="9.75">
      <c r="A173" s="1"/>
      <c r="B173" s="1"/>
      <c r="C173" s="1"/>
      <c r="E173" s="1"/>
      <c r="F173" s="1"/>
    </row>
    <row r="174" spans="1:6" ht="9.75">
      <c r="A174" s="1"/>
      <c r="B174" s="1"/>
      <c r="C174" s="1"/>
      <c r="E174" s="1"/>
      <c r="F174" s="1"/>
    </row>
    <row r="175" spans="1:6" ht="9.75">
      <c r="A175" s="1"/>
      <c r="B175" s="1"/>
      <c r="C175" s="1"/>
      <c r="E175" s="1"/>
      <c r="F175" s="1"/>
    </row>
    <row r="176" spans="1:6" ht="9.75">
      <c r="A176" s="1"/>
      <c r="B176" s="1"/>
      <c r="C176" s="1"/>
      <c r="E176" s="1"/>
      <c r="F176" s="1"/>
    </row>
    <row r="177" spans="1:6" ht="9.75">
      <c r="A177" s="1"/>
      <c r="B177" s="1"/>
      <c r="C177" s="1"/>
      <c r="E177" s="1"/>
      <c r="F177" s="1"/>
    </row>
    <row r="178" spans="1:6" ht="9.75">
      <c r="A178" s="1"/>
      <c r="B178" s="1"/>
      <c r="C178" s="1"/>
      <c r="E178" s="1"/>
      <c r="F178" s="1"/>
    </row>
    <row r="179" spans="1:6" ht="9.75">
      <c r="A179" s="1"/>
      <c r="B179" s="1"/>
      <c r="C179" s="1"/>
      <c r="E179" s="1"/>
      <c r="F179" s="1"/>
    </row>
    <row r="180" spans="1:6" ht="9.75">
      <c r="A180" s="1"/>
      <c r="B180" s="1"/>
      <c r="C180" s="1"/>
      <c r="E180" s="1"/>
      <c r="F180" s="1"/>
    </row>
    <row r="181" spans="1:6" ht="9.75">
      <c r="A181" s="1"/>
      <c r="B181" s="1"/>
      <c r="C181" s="1"/>
      <c r="E181" s="1"/>
      <c r="F181" s="1"/>
    </row>
    <row r="182" spans="1:6" ht="9.75">
      <c r="A182" s="1"/>
      <c r="B182" s="1"/>
      <c r="C182" s="1"/>
      <c r="E182" s="1"/>
      <c r="F182" s="1"/>
    </row>
    <row r="183" spans="1:6" ht="9.75">
      <c r="A183" s="1"/>
      <c r="B183" s="1"/>
      <c r="C183" s="1"/>
      <c r="E183" s="1"/>
      <c r="F183" s="1"/>
    </row>
    <row r="184" spans="1:6" ht="9.75">
      <c r="A184" s="1"/>
      <c r="B184" s="1"/>
      <c r="C184" s="1"/>
      <c r="E184" s="1"/>
      <c r="F184" s="1"/>
    </row>
    <row r="185" spans="1:6" ht="9.75">
      <c r="A185" s="1"/>
      <c r="B185" s="1"/>
      <c r="C185" s="1"/>
      <c r="E185" s="1"/>
      <c r="F185" s="1"/>
    </row>
    <row r="186" spans="1:6" ht="9.75">
      <c r="A186" s="1"/>
      <c r="B186" s="1"/>
      <c r="C186" s="1"/>
      <c r="E186" s="1"/>
      <c r="F186" s="1"/>
    </row>
    <row r="187" spans="1:6" ht="9.75">
      <c r="A187" s="1"/>
      <c r="B187" s="1"/>
      <c r="C187" s="1"/>
      <c r="E187" s="1"/>
      <c r="F187" s="1"/>
    </row>
    <row r="188" spans="1:6" ht="9.75">
      <c r="A188" s="1"/>
      <c r="B188" s="1"/>
      <c r="C188" s="1"/>
      <c r="E188" s="1"/>
      <c r="F188" s="1"/>
    </row>
    <row r="189" spans="1:6" ht="9.75">
      <c r="A189" s="1"/>
      <c r="B189" s="1"/>
      <c r="C189" s="1"/>
      <c r="E189" s="1"/>
      <c r="F189" s="1"/>
    </row>
    <row r="190" spans="1:6" ht="9.75">
      <c r="A190" s="1"/>
      <c r="B190" s="1"/>
      <c r="C190" s="1"/>
      <c r="E190" s="1"/>
      <c r="F190" s="1"/>
    </row>
    <row r="191" spans="1:6" ht="9.75">
      <c r="A191" s="1"/>
      <c r="B191" s="1"/>
      <c r="C191" s="1"/>
      <c r="E191" s="1"/>
      <c r="F191" s="1"/>
    </row>
    <row r="192" spans="1:6" ht="9.75">
      <c r="A192" s="1"/>
      <c r="B192" s="1"/>
      <c r="C192" s="1"/>
      <c r="E192" s="1"/>
      <c r="F192" s="1"/>
    </row>
    <row r="193" spans="1:6" ht="9.75">
      <c r="A193" s="1"/>
      <c r="B193" s="1"/>
      <c r="C193" s="1"/>
      <c r="E193" s="1"/>
      <c r="F193" s="1"/>
    </row>
    <row r="194" spans="1:6" ht="9.75">
      <c r="A194" s="1"/>
      <c r="B194" s="1"/>
      <c r="C194" s="1"/>
      <c r="E194" s="1"/>
      <c r="F194" s="1"/>
    </row>
    <row r="195" spans="1:6" ht="9.75">
      <c r="A195" s="1"/>
      <c r="B195" s="1"/>
      <c r="C195" s="1"/>
      <c r="E195" s="1"/>
      <c r="F195" s="1"/>
    </row>
    <row r="196" spans="1:6" ht="9.75">
      <c r="A196" s="1"/>
      <c r="B196" s="1"/>
      <c r="C196" s="1"/>
      <c r="E196" s="1"/>
      <c r="F196" s="1"/>
    </row>
    <row r="197" spans="1:6" ht="9.75">
      <c r="A197" s="1"/>
      <c r="B197" s="1"/>
      <c r="C197" s="1"/>
      <c r="E197" s="1"/>
      <c r="F197" s="1"/>
    </row>
    <row r="198" spans="1:6" ht="9.75">
      <c r="A198" s="1"/>
      <c r="B198" s="1"/>
      <c r="C198" s="1"/>
      <c r="E198" s="1"/>
      <c r="F198" s="1"/>
    </row>
    <row r="199" spans="1:6" ht="9.75">
      <c r="A199" s="1"/>
      <c r="B199" s="1"/>
      <c r="C199" s="1"/>
      <c r="E199" s="1"/>
      <c r="F199" s="1"/>
    </row>
    <row r="200" spans="1:6" ht="9.75">
      <c r="A200" s="1"/>
      <c r="B200" s="1"/>
      <c r="C200" s="1"/>
      <c r="E200" s="1"/>
      <c r="F200" s="1"/>
    </row>
    <row r="201" spans="1:6" ht="9.75">
      <c r="A201" s="1"/>
      <c r="B201" s="1"/>
      <c r="C201" s="1"/>
      <c r="E201" s="1"/>
      <c r="F201" s="1"/>
    </row>
    <row r="202" spans="1:6" ht="9.75">
      <c r="A202" s="1"/>
      <c r="B202" s="1"/>
      <c r="C202" s="1"/>
      <c r="E202" s="1"/>
      <c r="F202" s="1"/>
    </row>
    <row r="203" spans="1:6" ht="9.75">
      <c r="A203" s="1"/>
      <c r="B203" s="1"/>
      <c r="C203" s="1"/>
      <c r="E203" s="1"/>
      <c r="F203" s="1"/>
    </row>
    <row r="204" spans="1:6" ht="9.75">
      <c r="A204" s="1"/>
      <c r="B204" s="1"/>
      <c r="C204" s="1"/>
      <c r="E204" s="1"/>
      <c r="F204" s="1"/>
    </row>
    <row r="205" spans="1:6" ht="9.75">
      <c r="A205" s="1"/>
      <c r="B205" s="1"/>
      <c r="C205" s="1"/>
      <c r="E205" s="1"/>
      <c r="F205" s="1"/>
    </row>
    <row r="206" spans="1:6" ht="9.75">
      <c r="A206" s="1"/>
      <c r="B206" s="1"/>
      <c r="C206" s="1"/>
      <c r="E206" s="1"/>
      <c r="F206" s="1"/>
    </row>
    <row r="207" spans="1:6" ht="9.75">
      <c r="A207" s="1"/>
      <c r="B207" s="1"/>
      <c r="C207" s="1"/>
      <c r="E207" s="1"/>
      <c r="F207" s="1"/>
    </row>
    <row r="208" spans="1:6" ht="9.75">
      <c r="A208" s="1"/>
      <c r="B208" s="1"/>
      <c r="C208" s="1"/>
      <c r="E208" s="1"/>
      <c r="F208" s="1"/>
    </row>
    <row r="209" spans="1:6" ht="9.75">
      <c r="A209" s="1"/>
      <c r="B209" s="1"/>
      <c r="C209" s="1"/>
      <c r="E209" s="1"/>
      <c r="F209" s="1"/>
    </row>
    <row r="210" spans="1:6" ht="9.75">
      <c r="A210" s="1"/>
      <c r="B210" s="1"/>
      <c r="C210" s="1"/>
      <c r="E210" s="1"/>
      <c r="F210" s="1"/>
    </row>
    <row r="211" spans="1:6" ht="9.75">
      <c r="A211" s="1"/>
      <c r="B211" s="1"/>
      <c r="C211" s="1"/>
      <c r="E211" s="1"/>
      <c r="F211" s="1"/>
    </row>
    <row r="212" spans="1:6" ht="9.75">
      <c r="A212" s="1"/>
      <c r="B212" s="1"/>
      <c r="C212" s="1"/>
      <c r="E212" s="1"/>
      <c r="F212" s="1"/>
    </row>
    <row r="213" spans="1:6" ht="9.75">
      <c r="A213" s="1"/>
      <c r="B213" s="1"/>
      <c r="C213" s="1"/>
      <c r="E213" s="1"/>
      <c r="F213" s="1"/>
    </row>
    <row r="214" spans="1:6" ht="9.75">
      <c r="A214" s="1"/>
      <c r="B214" s="1"/>
      <c r="C214" s="1"/>
      <c r="E214" s="1"/>
      <c r="F214" s="1"/>
    </row>
    <row r="215" spans="1:6" ht="9.75">
      <c r="A215" s="1"/>
      <c r="B215" s="1"/>
      <c r="C215" s="1"/>
      <c r="E215" s="1"/>
      <c r="F215" s="1"/>
    </row>
    <row r="216" spans="1:6" ht="9.75">
      <c r="A216" s="1"/>
      <c r="B216" s="1"/>
      <c r="C216" s="1"/>
      <c r="E216" s="1"/>
      <c r="F216" s="1"/>
    </row>
    <row r="217" spans="1:6" ht="9.75">
      <c r="A217" s="1"/>
      <c r="B217" s="1"/>
      <c r="C217" s="1"/>
      <c r="E217" s="1"/>
      <c r="F217" s="1"/>
    </row>
    <row r="218" spans="1:6" ht="9.75">
      <c r="A218" s="1"/>
      <c r="B218" s="1"/>
      <c r="C218" s="1"/>
      <c r="E218" s="1"/>
      <c r="F218" s="1"/>
    </row>
    <row r="219" spans="1:6" ht="9.75">
      <c r="A219" s="1"/>
      <c r="B219" s="1"/>
      <c r="C219" s="1"/>
      <c r="E219" s="1"/>
      <c r="F219" s="1"/>
    </row>
    <row r="220" spans="1:6" ht="9.75">
      <c r="A220" s="1"/>
      <c r="B220" s="1"/>
      <c r="C220" s="1"/>
      <c r="E220" s="1"/>
      <c r="F220" s="1"/>
    </row>
    <row r="221" spans="1:6" ht="9.75">
      <c r="A221" s="1"/>
      <c r="B221" s="1"/>
      <c r="C221" s="1"/>
      <c r="E221" s="1"/>
      <c r="F221" s="1"/>
    </row>
    <row r="222" spans="1:6" ht="9.75">
      <c r="A222" s="1"/>
      <c r="B222" s="1"/>
      <c r="C222" s="1"/>
      <c r="E222" s="1"/>
      <c r="F222" s="1"/>
    </row>
    <row r="223" spans="1:6" ht="9.75">
      <c r="A223" s="1"/>
      <c r="B223" s="1"/>
      <c r="C223" s="1"/>
      <c r="E223" s="1"/>
      <c r="F223" s="1"/>
    </row>
    <row r="224" spans="1:6" ht="9.75">
      <c r="A224" s="1"/>
      <c r="B224" s="1"/>
      <c r="C224" s="1"/>
      <c r="E224" s="1"/>
      <c r="F224" s="1"/>
    </row>
    <row r="225" spans="1:6" ht="9.75">
      <c r="A225" s="1"/>
      <c r="B225" s="1"/>
      <c r="C225" s="1"/>
      <c r="E225" s="1"/>
      <c r="F225" s="1"/>
    </row>
    <row r="226" spans="1:6" ht="9.75">
      <c r="A226" s="1"/>
      <c r="B226" s="1"/>
      <c r="C226" s="1"/>
      <c r="E226" s="1"/>
      <c r="F226" s="1"/>
    </row>
    <row r="227" spans="1:6" ht="9.75">
      <c r="A227" s="1"/>
      <c r="B227" s="1"/>
      <c r="C227" s="1"/>
      <c r="E227" s="1"/>
      <c r="F227" s="1"/>
    </row>
    <row r="228" spans="1:6" ht="9.75">
      <c r="A228" s="1"/>
      <c r="B228" s="1"/>
      <c r="C228" s="1"/>
      <c r="E228" s="1"/>
      <c r="F228" s="1"/>
    </row>
    <row r="229" spans="1:6" ht="9.75">
      <c r="A229" s="1"/>
      <c r="B229" s="1"/>
      <c r="C229" s="1"/>
      <c r="E229" s="1"/>
      <c r="F229" s="1"/>
    </row>
    <row r="230" spans="1:6" ht="9.75">
      <c r="A230" s="1"/>
      <c r="B230" s="1"/>
      <c r="C230" s="1"/>
      <c r="E230" s="1"/>
      <c r="F230" s="1"/>
    </row>
    <row r="231" spans="1:6" ht="9.75">
      <c r="A231" s="1"/>
      <c r="B231" s="1"/>
      <c r="C231" s="1"/>
      <c r="E231" s="1"/>
      <c r="F231" s="1"/>
    </row>
    <row r="232" spans="1:6" ht="9.75">
      <c r="A232" s="1"/>
      <c r="B232" s="1"/>
      <c r="C232" s="1"/>
      <c r="E232" s="1"/>
      <c r="F232" s="1"/>
    </row>
    <row r="233" spans="1:6" ht="9.75">
      <c r="A233" s="1"/>
      <c r="B233" s="1"/>
      <c r="C233" s="1"/>
      <c r="E233" s="1"/>
      <c r="F233" s="1"/>
    </row>
    <row r="234" spans="1:6" ht="9.75">
      <c r="A234" s="1"/>
      <c r="B234" s="1"/>
      <c r="C234" s="1"/>
      <c r="E234" s="1"/>
      <c r="F234" s="1"/>
    </row>
    <row r="235" spans="1:6" ht="9.75">
      <c r="A235" s="1"/>
      <c r="B235" s="1"/>
      <c r="C235" s="1"/>
      <c r="E235" s="1"/>
      <c r="F235" s="1"/>
    </row>
    <row r="236" spans="1:6" ht="9.75">
      <c r="A236" s="1"/>
      <c r="B236" s="1"/>
      <c r="C236" s="1"/>
      <c r="E236" s="1"/>
      <c r="F236" s="1"/>
    </row>
  </sheetData>
  <sheetProtection/>
  <mergeCells count="2">
    <mergeCell ref="A6:G6"/>
    <mergeCell ref="A8:B8"/>
  </mergeCells>
  <dataValidations count="3">
    <dataValidation type="list" allowBlank="1" showInputMessage="1" showErrorMessage="1" prompt="Zerrendatik aukeratu dagokizun departamentuaren izena" sqref="C1">
      <formula1>#REF!</formula1>
    </dataValidation>
    <dataValidation type="list" allowBlank="1" showInputMessage="1" showErrorMessage="1" prompt="Zerrendatik aukeratu dagokizun departamentuaren izena" sqref="B1">
      <formula1>'07-BideAzpiegiturak'!#REF!</formula1>
    </dataValidation>
    <dataValidation type="list" allowBlank="1" showInputMessage="1" showErrorMessage="1" prompt="Zerrendatik aukeratu dagokizun departamentuaren izena" sqref="A8:B8">
      <formula1>$B$310:$B$318</formula1>
    </dataValidation>
  </dataValidations>
  <printOptions/>
  <pageMargins left="0.787401575" right="0.787401575" top="0.984251969" bottom="0.984251969"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R203"/>
  <sheetViews>
    <sheetView zoomScale="75" zoomScaleNormal="75" workbookViewId="0" topLeftCell="A1">
      <selection activeCell="A8" sqref="A8:R203"/>
    </sheetView>
  </sheetViews>
  <sheetFormatPr defaultColWidth="11.421875" defaultRowHeight="12.75"/>
  <cols>
    <col min="1" max="1" width="57.00390625" style="76" customWidth="1"/>
    <col min="2" max="2" width="48.7109375" style="76" customWidth="1"/>
    <col min="3" max="3" width="11.7109375" style="76" customWidth="1"/>
    <col min="4" max="4" width="9.00390625" style="76" hidden="1" customWidth="1"/>
    <col min="5" max="5" width="9.140625" style="76" hidden="1" customWidth="1"/>
    <col min="6" max="6" width="9.00390625" style="76" hidden="1" customWidth="1"/>
    <col min="7" max="7" width="6.140625" style="30" hidden="1" customWidth="1"/>
    <col min="8" max="8" width="5.140625" style="30" hidden="1" customWidth="1"/>
    <col min="9" max="9" width="5.57421875" style="30" hidden="1" customWidth="1"/>
    <col min="10" max="10" width="5.421875" style="30" hidden="1" customWidth="1"/>
    <col min="11" max="11" width="5.7109375" style="30" hidden="1" customWidth="1"/>
    <col min="12" max="12" width="9.28125" style="30" hidden="1" customWidth="1"/>
    <col min="13" max="13" width="16.57421875" style="30" customWidth="1"/>
    <col min="14" max="14" width="16.28125" style="30" customWidth="1"/>
    <col min="15" max="15" width="19.7109375" style="30" customWidth="1"/>
    <col min="16" max="16" width="14.140625" style="30" customWidth="1"/>
    <col min="17" max="17" width="10.28125" style="30" customWidth="1"/>
    <col min="18" max="18" width="18.421875" style="30" customWidth="1"/>
    <col min="19" max="16384" width="11.421875" style="30" customWidth="1"/>
  </cols>
  <sheetData>
    <row r="1" spans="1:18" ht="80.25" customHeight="1" thickBot="1">
      <c r="A1" s="175"/>
      <c r="B1" s="175"/>
      <c r="C1" s="175"/>
      <c r="D1" s="175"/>
      <c r="E1" s="175"/>
      <c r="F1" s="175"/>
      <c r="G1" s="32"/>
      <c r="H1" s="32"/>
      <c r="I1" s="32"/>
      <c r="J1" s="32"/>
      <c r="K1" s="32"/>
      <c r="L1" s="32"/>
      <c r="M1" s="32"/>
      <c r="N1" s="32"/>
      <c r="O1" s="32"/>
      <c r="P1" s="32"/>
      <c r="Q1" s="32"/>
      <c r="R1" s="32"/>
    </row>
    <row r="2" spans="1:6" s="62" customFormat="1" ht="32.25" customHeight="1">
      <c r="A2" s="63" t="s">
        <v>31</v>
      </c>
      <c r="B2" s="167">
        <v>2018</v>
      </c>
      <c r="C2" s="65"/>
      <c r="E2" s="65"/>
      <c r="F2" s="65"/>
    </row>
    <row r="3" spans="1:7" s="62" customFormat="1" ht="42.75" customHeight="1" thickBot="1">
      <c r="A3" s="64" t="s">
        <v>32</v>
      </c>
      <c r="B3" s="75">
        <v>4</v>
      </c>
      <c r="C3" s="66"/>
      <c r="D3" s="67"/>
      <c r="E3" s="66"/>
      <c r="F3" s="66"/>
      <c r="G3" s="68"/>
    </row>
    <row r="4" spans="1:18" ht="12" customHeight="1">
      <c r="A4" s="175"/>
      <c r="B4" s="175"/>
      <c r="C4" s="175"/>
      <c r="D4" s="175"/>
      <c r="E4" s="175"/>
      <c r="F4" s="175"/>
      <c r="G4" s="32"/>
      <c r="H4" s="32"/>
      <c r="I4" s="32"/>
      <c r="J4" s="32"/>
      <c r="K4" s="32"/>
      <c r="L4" s="32"/>
      <c r="M4" s="32"/>
      <c r="N4" s="32"/>
      <c r="O4" s="32"/>
      <c r="P4" s="32"/>
      <c r="Q4" s="32"/>
      <c r="R4" s="32"/>
    </row>
    <row r="5" spans="1:18" ht="12.75">
      <c r="A5" s="175"/>
      <c r="B5" s="175"/>
      <c r="C5" s="175"/>
      <c r="D5" s="175"/>
      <c r="E5" s="175"/>
      <c r="F5" s="175"/>
      <c r="G5" s="32"/>
      <c r="H5" s="32"/>
      <c r="I5" s="32"/>
      <c r="J5" s="32"/>
      <c r="K5" s="32"/>
      <c r="L5" s="32"/>
      <c r="M5" s="32"/>
      <c r="N5" s="32"/>
      <c r="O5" s="32"/>
      <c r="P5" s="32"/>
      <c r="Q5" s="32"/>
      <c r="R5" s="32"/>
    </row>
    <row r="6" spans="1:18" ht="26.25" customHeight="1">
      <c r="A6" s="371" t="s">
        <v>667</v>
      </c>
      <c r="B6" s="371"/>
      <c r="C6" s="371"/>
      <c r="D6" s="371"/>
      <c r="E6" s="371"/>
      <c r="F6" s="371"/>
      <c r="G6" s="371"/>
      <c r="H6" s="371"/>
      <c r="I6" s="371"/>
      <c r="J6" s="371"/>
      <c r="K6" s="371"/>
      <c r="L6" s="371"/>
      <c r="M6" s="371"/>
      <c r="N6" s="371"/>
      <c r="O6" s="371"/>
      <c r="P6" s="371"/>
      <c r="Q6" s="371"/>
      <c r="R6" s="371"/>
    </row>
    <row r="7" ht="12.75"/>
    <row r="8" spans="1:18" ht="13.5" thickBot="1">
      <c r="A8" s="185"/>
      <c r="B8" s="185"/>
      <c r="C8" s="185"/>
      <c r="D8" s="185"/>
      <c r="E8" s="185"/>
      <c r="F8" s="185"/>
      <c r="G8" s="185"/>
      <c r="H8" s="185"/>
      <c r="I8" s="185"/>
      <c r="J8" s="185"/>
      <c r="K8" s="185"/>
      <c r="L8" s="185"/>
      <c r="M8" s="185"/>
      <c r="N8" s="185"/>
      <c r="O8" s="32"/>
      <c r="P8" s="32"/>
      <c r="Q8" s="32"/>
      <c r="R8" s="32"/>
    </row>
    <row r="9" spans="1:18" ht="15">
      <c r="A9" s="361" t="s">
        <v>191</v>
      </c>
      <c r="B9" s="362"/>
      <c r="C9" s="362"/>
      <c r="D9" s="362"/>
      <c r="E9" s="362"/>
      <c r="F9" s="362"/>
      <c r="G9" s="362"/>
      <c r="H9" s="362"/>
      <c r="I9" s="362"/>
      <c r="J9" s="362"/>
      <c r="K9" s="362"/>
      <c r="L9" s="362"/>
      <c r="M9" s="362"/>
      <c r="N9" s="362"/>
      <c r="O9" s="362"/>
      <c r="P9" s="362"/>
      <c r="Q9" s="362"/>
      <c r="R9" s="363"/>
    </row>
    <row r="10" spans="1:18" ht="12.75">
      <c r="A10" s="77"/>
      <c r="B10" s="78"/>
      <c r="C10" s="78"/>
      <c r="D10" s="78"/>
      <c r="E10" s="78"/>
      <c r="F10" s="78"/>
      <c r="G10" s="78"/>
      <c r="H10" s="78"/>
      <c r="I10" s="78"/>
      <c r="J10" s="78"/>
      <c r="K10" s="78"/>
      <c r="L10" s="78"/>
      <c r="M10" s="78"/>
      <c r="N10" s="78"/>
      <c r="O10" s="78"/>
      <c r="P10" s="332" t="s">
        <v>192</v>
      </c>
      <c r="Q10" s="332"/>
      <c r="R10" s="344"/>
    </row>
    <row r="11" spans="1:18" ht="84">
      <c r="A11" s="81" t="s">
        <v>193</v>
      </c>
      <c r="B11" s="82" t="s">
        <v>194</v>
      </c>
      <c r="C11" s="78" t="s">
        <v>195</v>
      </c>
      <c r="D11" s="78"/>
      <c r="E11" s="78"/>
      <c r="F11" s="78"/>
      <c r="G11" s="78"/>
      <c r="H11" s="78"/>
      <c r="I11" s="78"/>
      <c r="J11" s="78"/>
      <c r="K11" s="78"/>
      <c r="L11" s="78"/>
      <c r="M11" s="78" t="s">
        <v>196</v>
      </c>
      <c r="N11" s="82" t="s">
        <v>197</v>
      </c>
      <c r="O11" s="79" t="s">
        <v>198</v>
      </c>
      <c r="P11" s="79" t="s">
        <v>199</v>
      </c>
      <c r="Q11" s="79" t="s">
        <v>200</v>
      </c>
      <c r="R11" s="80" t="s">
        <v>201</v>
      </c>
    </row>
    <row r="12" spans="1:18" ht="12.75">
      <c r="A12" s="191" t="s">
        <v>710</v>
      </c>
      <c r="B12" s="97" t="s">
        <v>711</v>
      </c>
      <c r="C12" s="190" t="s">
        <v>92</v>
      </c>
      <c r="D12" s="184">
        <v>11</v>
      </c>
      <c r="E12" s="184"/>
      <c r="F12" s="184"/>
      <c r="G12" s="184"/>
      <c r="H12" s="184"/>
      <c r="I12" s="184"/>
      <c r="J12" s="184"/>
      <c r="K12" s="184"/>
      <c r="L12" s="184">
        <v>2013</v>
      </c>
      <c r="M12" s="189">
        <v>42759</v>
      </c>
      <c r="N12" s="189">
        <v>43465</v>
      </c>
      <c r="O12" s="98">
        <f>187035.26+10351.48</f>
        <v>197386.74000000002</v>
      </c>
      <c r="P12" s="187" t="s">
        <v>202</v>
      </c>
      <c r="Q12" s="99"/>
      <c r="R12" s="100"/>
    </row>
    <row r="13" spans="1:18" ht="12.75">
      <c r="A13" s="372" t="s">
        <v>712</v>
      </c>
      <c r="B13" s="101" t="s">
        <v>713</v>
      </c>
      <c r="C13" s="190" t="s">
        <v>464</v>
      </c>
      <c r="D13" s="184"/>
      <c r="E13" s="184"/>
      <c r="F13" s="184"/>
      <c r="G13" s="184">
        <v>30</v>
      </c>
      <c r="H13" s="184">
        <v>12</v>
      </c>
      <c r="I13" s="184"/>
      <c r="J13" s="184"/>
      <c r="K13" s="184"/>
      <c r="L13" s="184">
        <v>2013</v>
      </c>
      <c r="M13" s="189">
        <v>41296</v>
      </c>
      <c r="N13" s="189">
        <v>44926</v>
      </c>
      <c r="O13" s="354">
        <f>632884.28+496694.74+176664.92+23608.88+14346.68+5074.56-18057.08</f>
        <v>1331216.9799999997</v>
      </c>
      <c r="P13" s="357" t="s">
        <v>202</v>
      </c>
      <c r="Q13" s="357"/>
      <c r="R13" s="358"/>
    </row>
    <row r="14" spans="1:18" ht="25.5">
      <c r="A14" s="372"/>
      <c r="B14" s="101" t="s">
        <v>714</v>
      </c>
      <c r="C14" s="190" t="s">
        <v>464</v>
      </c>
      <c r="D14" s="184"/>
      <c r="E14" s="184">
        <v>30</v>
      </c>
      <c r="F14" s="184">
        <v>12</v>
      </c>
      <c r="G14" s="184"/>
      <c r="H14" s="184"/>
      <c r="I14" s="184"/>
      <c r="J14" s="184"/>
      <c r="K14" s="184"/>
      <c r="L14" s="184">
        <v>2013</v>
      </c>
      <c r="M14" s="353">
        <v>41296</v>
      </c>
      <c r="N14" s="353">
        <v>44926</v>
      </c>
      <c r="O14" s="354"/>
      <c r="P14" s="357"/>
      <c r="Q14" s="357"/>
      <c r="R14" s="358"/>
    </row>
    <row r="15" spans="1:18" ht="12.75">
      <c r="A15" s="372"/>
      <c r="B15" s="101" t="s">
        <v>715</v>
      </c>
      <c r="C15" s="190" t="s">
        <v>128</v>
      </c>
      <c r="D15" s="184"/>
      <c r="E15" s="184">
        <v>15</v>
      </c>
      <c r="F15" s="184">
        <v>0</v>
      </c>
      <c r="G15" s="184"/>
      <c r="H15" s="184"/>
      <c r="I15" s="184"/>
      <c r="J15" s="184"/>
      <c r="K15" s="184"/>
      <c r="L15" s="184">
        <v>2013</v>
      </c>
      <c r="M15" s="353"/>
      <c r="N15" s="353"/>
      <c r="O15" s="354"/>
      <c r="P15" s="357"/>
      <c r="Q15" s="357"/>
      <c r="R15" s="358"/>
    </row>
    <row r="16" spans="1:18" ht="12.75">
      <c r="A16" s="191" t="s">
        <v>716</v>
      </c>
      <c r="B16" s="101" t="s">
        <v>717</v>
      </c>
      <c r="C16" s="190" t="s">
        <v>137</v>
      </c>
      <c r="D16" s="184"/>
      <c r="E16" s="184">
        <v>33</v>
      </c>
      <c r="F16" s="184">
        <v>8</v>
      </c>
      <c r="G16" s="184"/>
      <c r="H16" s="184"/>
      <c r="I16" s="184"/>
      <c r="J16" s="184"/>
      <c r="K16" s="184"/>
      <c r="L16" s="184">
        <v>2013</v>
      </c>
      <c r="M16" s="189">
        <v>41667</v>
      </c>
      <c r="N16" s="189">
        <v>45291</v>
      </c>
      <c r="O16" s="98">
        <f>468950.17+12946.17</f>
        <v>481896.33999999997</v>
      </c>
      <c r="P16" s="187" t="s">
        <v>202</v>
      </c>
      <c r="Q16" s="99"/>
      <c r="R16" s="100"/>
    </row>
    <row r="17" spans="1:18" ht="25.5">
      <c r="A17" s="213" t="s">
        <v>718</v>
      </c>
      <c r="B17" s="101" t="s">
        <v>719</v>
      </c>
      <c r="C17" s="214" t="s">
        <v>78</v>
      </c>
      <c r="D17" s="184"/>
      <c r="E17" s="184">
        <v>22</v>
      </c>
      <c r="F17" s="184">
        <v>10</v>
      </c>
      <c r="G17" s="184"/>
      <c r="H17" s="184"/>
      <c r="I17" s="184"/>
      <c r="J17" s="184"/>
      <c r="K17" s="184"/>
      <c r="L17" s="184">
        <v>2013</v>
      </c>
      <c r="M17" s="215">
        <v>42759</v>
      </c>
      <c r="N17" s="215">
        <v>43465</v>
      </c>
      <c r="O17" s="98">
        <f>299629.19+8510.28</f>
        <v>308139.47000000003</v>
      </c>
      <c r="P17" s="187" t="s">
        <v>202</v>
      </c>
      <c r="Q17" s="99"/>
      <c r="R17" s="100"/>
    </row>
    <row r="18" spans="1:18" ht="25.5">
      <c r="A18" s="191" t="s">
        <v>203</v>
      </c>
      <c r="B18" s="101" t="s">
        <v>204</v>
      </c>
      <c r="C18" s="190" t="s">
        <v>457</v>
      </c>
      <c r="D18" s="184"/>
      <c r="E18" s="184">
        <v>19</v>
      </c>
      <c r="F18" s="184">
        <v>0</v>
      </c>
      <c r="G18" s="184"/>
      <c r="H18" s="184"/>
      <c r="I18" s="184"/>
      <c r="J18" s="184"/>
      <c r="K18" s="184"/>
      <c r="L18" s="184">
        <v>2011</v>
      </c>
      <c r="M18" s="189">
        <v>43145</v>
      </c>
      <c r="N18" s="189">
        <v>43830</v>
      </c>
      <c r="O18" s="98">
        <f>234979.28+6521.85</f>
        <v>241501.13</v>
      </c>
      <c r="P18" s="187" t="s">
        <v>202</v>
      </c>
      <c r="Q18" s="102"/>
      <c r="R18" s="100"/>
    </row>
    <row r="19" spans="1:18" ht="25.5">
      <c r="A19" s="191" t="s">
        <v>720</v>
      </c>
      <c r="B19" s="101" t="s">
        <v>721</v>
      </c>
      <c r="C19" s="190" t="s">
        <v>477</v>
      </c>
      <c r="D19" s="184"/>
      <c r="E19" s="184">
        <v>36</v>
      </c>
      <c r="F19" s="184">
        <v>24</v>
      </c>
      <c r="G19" s="184"/>
      <c r="H19" s="184"/>
      <c r="I19" s="184"/>
      <c r="J19" s="184"/>
      <c r="K19" s="184"/>
      <c r="L19" s="184">
        <v>2013</v>
      </c>
      <c r="M19" s="189">
        <v>42759</v>
      </c>
      <c r="N19" s="189">
        <v>43465</v>
      </c>
      <c r="O19" s="103">
        <f>524513.81+15057.52</f>
        <v>539571.3300000001</v>
      </c>
      <c r="P19" s="187" t="s">
        <v>202</v>
      </c>
      <c r="Q19" s="99"/>
      <c r="R19" s="100"/>
    </row>
    <row r="20" spans="1:18" ht="25.5">
      <c r="A20" s="104" t="s">
        <v>722</v>
      </c>
      <c r="B20" s="101" t="s">
        <v>723</v>
      </c>
      <c r="C20" s="359" t="s">
        <v>85</v>
      </c>
      <c r="D20" s="102"/>
      <c r="E20" s="184">
        <v>18</v>
      </c>
      <c r="F20" s="184">
        <v>12</v>
      </c>
      <c r="G20" s="102"/>
      <c r="H20" s="102"/>
      <c r="I20" s="102"/>
      <c r="J20" s="102"/>
      <c r="K20" s="102"/>
      <c r="L20" s="184">
        <v>2013</v>
      </c>
      <c r="M20" s="189">
        <v>42759</v>
      </c>
      <c r="N20" s="189">
        <v>43465</v>
      </c>
      <c r="O20" s="98">
        <f>267034.12+7620.97</f>
        <v>274655.08999999997</v>
      </c>
      <c r="P20" s="187" t="s">
        <v>202</v>
      </c>
      <c r="Q20" s="216"/>
      <c r="R20" s="100"/>
    </row>
    <row r="21" spans="1:18" ht="12.75">
      <c r="A21" s="104" t="s">
        <v>724</v>
      </c>
      <c r="B21" s="101" t="s">
        <v>725</v>
      </c>
      <c r="C21" s="360"/>
      <c r="D21" s="184">
        <v>61</v>
      </c>
      <c r="E21" s="184"/>
      <c r="F21" s="184"/>
      <c r="G21" s="184">
        <v>15</v>
      </c>
      <c r="H21" s="184"/>
      <c r="I21" s="184"/>
      <c r="J21" s="184"/>
      <c r="K21" s="184"/>
      <c r="L21" s="184">
        <v>2013</v>
      </c>
      <c r="M21" s="189">
        <v>42759</v>
      </c>
      <c r="N21" s="189">
        <v>43465</v>
      </c>
      <c r="O21" s="103">
        <f>1188124.18+297320.15+42552.01+11589.5+77615</f>
        <v>1617200.84</v>
      </c>
      <c r="P21" s="187" t="s">
        <v>202</v>
      </c>
      <c r="Q21" s="99"/>
      <c r="R21" s="100"/>
    </row>
    <row r="22" spans="1:18" ht="38.25">
      <c r="A22" s="191" t="s">
        <v>726</v>
      </c>
      <c r="B22" s="101" t="s">
        <v>727</v>
      </c>
      <c r="C22" s="190" t="s">
        <v>0</v>
      </c>
      <c r="D22" s="184">
        <v>125</v>
      </c>
      <c r="E22" s="184"/>
      <c r="F22" s="184"/>
      <c r="G22" s="184">
        <v>15</v>
      </c>
      <c r="H22" s="184"/>
      <c r="I22" s="184"/>
      <c r="J22" s="184"/>
      <c r="K22" s="184"/>
      <c r="L22" s="184">
        <v>2013</v>
      </c>
      <c r="M22" s="189">
        <v>42759</v>
      </c>
      <c r="N22" s="189">
        <v>43465</v>
      </c>
      <c r="O22" s="98">
        <f>2468286+385522.67+87366.86+12061.39</f>
        <v>2953236.92</v>
      </c>
      <c r="P22" s="187" t="s">
        <v>202</v>
      </c>
      <c r="Q22" s="99"/>
      <c r="R22" s="100"/>
    </row>
    <row r="23" spans="1:18" ht="12.75">
      <c r="A23" s="352" t="s">
        <v>1</v>
      </c>
      <c r="B23" s="101" t="s">
        <v>2</v>
      </c>
      <c r="C23" s="190" t="s">
        <v>105</v>
      </c>
      <c r="D23" s="184">
        <v>58</v>
      </c>
      <c r="E23" s="184">
        <v>18</v>
      </c>
      <c r="F23" s="184">
        <v>0</v>
      </c>
      <c r="G23" s="184">
        <v>30</v>
      </c>
      <c r="H23" s="184"/>
      <c r="I23" s="184">
        <v>24</v>
      </c>
      <c r="J23" s="184"/>
      <c r="K23" s="184"/>
      <c r="L23" s="184">
        <v>2013</v>
      </c>
      <c r="M23" s="189">
        <v>41031</v>
      </c>
      <c r="N23" s="189">
        <v>44561</v>
      </c>
      <c r="O23" s="354">
        <f>1388628.7+1763315.68+317980.68+315039.57+392568.34+12061.39+11547.55+12137.23+51274.71+64265.01+11209.75+21042.09-6115.26+16661</f>
        <v>4371616.44</v>
      </c>
      <c r="P23" s="187" t="s">
        <v>202</v>
      </c>
      <c r="Q23" s="357"/>
      <c r="R23" s="358"/>
    </row>
    <row r="24" spans="1:18" ht="25.5">
      <c r="A24" s="352"/>
      <c r="B24" s="101" t="s">
        <v>3</v>
      </c>
      <c r="C24" s="190" t="s">
        <v>109</v>
      </c>
      <c r="D24" s="184">
        <v>93</v>
      </c>
      <c r="E24" s="184">
        <v>36</v>
      </c>
      <c r="F24" s="184">
        <v>24</v>
      </c>
      <c r="G24" s="184">
        <v>16</v>
      </c>
      <c r="H24" s="184"/>
      <c r="I24" s="184"/>
      <c r="J24" s="184"/>
      <c r="K24" s="184"/>
      <c r="L24" s="184">
        <v>2012</v>
      </c>
      <c r="M24" s="189">
        <v>41031</v>
      </c>
      <c r="N24" s="189">
        <v>44561</v>
      </c>
      <c r="O24" s="354"/>
      <c r="P24" s="187" t="s">
        <v>202</v>
      </c>
      <c r="Q24" s="357"/>
      <c r="R24" s="358"/>
    </row>
    <row r="25" spans="1:18" ht="25.5">
      <c r="A25" s="191" t="s">
        <v>4</v>
      </c>
      <c r="B25" s="97" t="s">
        <v>5</v>
      </c>
      <c r="C25" s="105" t="s">
        <v>109</v>
      </c>
      <c r="D25" s="106"/>
      <c r="E25" s="106"/>
      <c r="F25" s="106"/>
      <c r="G25" s="106"/>
      <c r="H25" s="106"/>
      <c r="I25" s="106"/>
      <c r="J25" s="106"/>
      <c r="K25" s="106"/>
      <c r="L25" s="106"/>
      <c r="M25" s="106">
        <v>43139</v>
      </c>
      <c r="N25" s="189">
        <v>43830</v>
      </c>
      <c r="O25" s="103">
        <f>233278.68+6789.07</f>
        <v>240067.75</v>
      </c>
      <c r="P25" s="187" t="s">
        <v>202</v>
      </c>
      <c r="Q25" s="99"/>
      <c r="R25" s="100"/>
    </row>
    <row r="26" spans="1:18" ht="25.5">
      <c r="A26" s="191" t="s">
        <v>6</v>
      </c>
      <c r="B26" s="101" t="s">
        <v>7</v>
      </c>
      <c r="C26" s="190" t="s">
        <v>522</v>
      </c>
      <c r="D26" s="184"/>
      <c r="E26" s="184">
        <v>40</v>
      </c>
      <c r="F26" s="184">
        <v>0</v>
      </c>
      <c r="G26" s="184"/>
      <c r="H26" s="184"/>
      <c r="I26" s="184"/>
      <c r="J26" s="184"/>
      <c r="K26" s="184"/>
      <c r="L26" s="184">
        <v>2013</v>
      </c>
      <c r="M26" s="189">
        <v>41667</v>
      </c>
      <c r="N26" s="189">
        <v>45291</v>
      </c>
      <c r="O26" s="98">
        <f>355553.31+10207.19</f>
        <v>365760.5</v>
      </c>
      <c r="P26" s="187" t="s">
        <v>202</v>
      </c>
      <c r="Q26" s="99"/>
      <c r="R26" s="100"/>
    </row>
    <row r="27" spans="1:18" ht="12.75">
      <c r="A27" s="191" t="s">
        <v>8</v>
      </c>
      <c r="B27" s="101" t="s">
        <v>9</v>
      </c>
      <c r="C27" s="190" t="s">
        <v>92</v>
      </c>
      <c r="D27" s="184">
        <v>82</v>
      </c>
      <c r="E27" s="184"/>
      <c r="F27" s="184"/>
      <c r="G27" s="184"/>
      <c r="H27" s="184"/>
      <c r="I27" s="184"/>
      <c r="J27" s="184"/>
      <c r="K27" s="184"/>
      <c r="L27" s="184">
        <v>2013</v>
      </c>
      <c r="M27" s="189">
        <v>42759</v>
      </c>
      <c r="N27" s="189">
        <v>43465</v>
      </c>
      <c r="O27" s="98">
        <f>1514105.17+55627.95</f>
        <v>1569733.1199999999</v>
      </c>
      <c r="P27" s="187" t="s">
        <v>202</v>
      </c>
      <c r="Q27" s="99"/>
      <c r="R27" s="100"/>
    </row>
    <row r="28" spans="1:18" ht="25.5">
      <c r="A28" s="191" t="s">
        <v>10</v>
      </c>
      <c r="B28" s="101" t="s">
        <v>11</v>
      </c>
      <c r="C28" s="190" t="s">
        <v>92</v>
      </c>
      <c r="D28" s="184">
        <v>50</v>
      </c>
      <c r="E28" s="184"/>
      <c r="F28" s="184"/>
      <c r="G28" s="184"/>
      <c r="H28" s="184"/>
      <c r="I28" s="184"/>
      <c r="J28" s="184"/>
      <c r="K28" s="184"/>
      <c r="L28" s="184">
        <v>2013</v>
      </c>
      <c r="M28" s="189">
        <v>42759</v>
      </c>
      <c r="N28" s="189">
        <v>43465</v>
      </c>
      <c r="O28" s="98">
        <f>991148.36+37252.86</f>
        <v>1028401.22</v>
      </c>
      <c r="P28" s="187" t="s">
        <v>202</v>
      </c>
      <c r="Q28" s="99"/>
      <c r="R28" s="100"/>
    </row>
    <row r="29" spans="1:18" ht="12.75">
      <c r="A29" s="352" t="s">
        <v>12</v>
      </c>
      <c r="B29" s="107" t="s">
        <v>13</v>
      </c>
      <c r="C29" s="190" t="s">
        <v>92</v>
      </c>
      <c r="D29" s="184">
        <v>32</v>
      </c>
      <c r="E29" s="184"/>
      <c r="F29" s="184"/>
      <c r="G29" s="184"/>
      <c r="H29" s="184"/>
      <c r="I29" s="184"/>
      <c r="J29" s="184">
        <v>68</v>
      </c>
      <c r="K29" s="184">
        <v>20</v>
      </c>
      <c r="L29" s="184">
        <v>2013</v>
      </c>
      <c r="M29" s="189">
        <v>42759</v>
      </c>
      <c r="N29" s="189">
        <v>43465</v>
      </c>
      <c r="O29" s="98">
        <f>673637.85+2469389+912120.32+23099.76+20369.07+67281.16+116624</f>
        <v>4282521.16</v>
      </c>
      <c r="P29" s="187" t="s">
        <v>202</v>
      </c>
      <c r="Q29" s="99"/>
      <c r="R29" s="100"/>
    </row>
    <row r="30" spans="1:18" ht="12.75">
      <c r="A30" s="352"/>
      <c r="B30" s="107"/>
      <c r="C30" s="190" t="s">
        <v>109</v>
      </c>
      <c r="D30" s="184"/>
      <c r="E30" s="184"/>
      <c r="F30" s="184"/>
      <c r="G30" s="184"/>
      <c r="H30" s="184"/>
      <c r="I30" s="184"/>
      <c r="J30" s="184"/>
      <c r="K30" s="184"/>
      <c r="L30" s="184"/>
      <c r="M30" s="189">
        <v>42759</v>
      </c>
      <c r="N30" s="189">
        <v>43465</v>
      </c>
      <c r="O30" s="98">
        <f>980910.44+33164.98</f>
        <v>1014075.4199999999</v>
      </c>
      <c r="P30" s="187" t="s">
        <v>202</v>
      </c>
      <c r="Q30" s="99"/>
      <c r="R30" s="100"/>
    </row>
    <row r="31" spans="1:18" ht="25.5">
      <c r="A31" s="191" t="s">
        <v>14</v>
      </c>
      <c r="B31" s="101" t="s">
        <v>15</v>
      </c>
      <c r="C31" s="190" t="s">
        <v>91</v>
      </c>
      <c r="D31" s="102"/>
      <c r="E31" s="184">
        <v>20</v>
      </c>
      <c r="F31" s="184">
        <v>0</v>
      </c>
      <c r="G31" s="102"/>
      <c r="H31" s="102"/>
      <c r="I31" s="102"/>
      <c r="J31" s="102"/>
      <c r="K31" s="102"/>
      <c r="L31" s="184">
        <v>2013</v>
      </c>
      <c r="M31" s="189">
        <v>42759</v>
      </c>
      <c r="N31" s="189">
        <v>43465</v>
      </c>
      <c r="O31" s="98">
        <f>174281.48+5225.02</f>
        <v>179506.5</v>
      </c>
      <c r="P31" s="187" t="s">
        <v>202</v>
      </c>
      <c r="Q31" s="99"/>
      <c r="R31" s="100"/>
    </row>
    <row r="32" spans="1:18" ht="25.5">
      <c r="A32" s="191" t="s">
        <v>16</v>
      </c>
      <c r="B32" s="101" t="s">
        <v>17</v>
      </c>
      <c r="C32" s="190" t="s">
        <v>95</v>
      </c>
      <c r="D32" s="184"/>
      <c r="E32" s="184">
        <v>7</v>
      </c>
      <c r="F32" s="184">
        <v>0</v>
      </c>
      <c r="G32" s="184"/>
      <c r="H32" s="184"/>
      <c r="I32" s="184"/>
      <c r="J32" s="184"/>
      <c r="K32" s="184"/>
      <c r="L32" s="184">
        <v>2011</v>
      </c>
      <c r="M32" s="189">
        <v>43150</v>
      </c>
      <c r="N32" s="189">
        <v>43830</v>
      </c>
      <c r="O32" s="98">
        <f>116751.73+3056.23</f>
        <v>119807.95999999999</v>
      </c>
      <c r="P32" s="187" t="s">
        <v>202</v>
      </c>
      <c r="Q32" s="99"/>
      <c r="R32" s="100"/>
    </row>
    <row r="33" spans="1:18" ht="25.5">
      <c r="A33" s="191" t="s">
        <v>18</v>
      </c>
      <c r="B33" s="101" t="s">
        <v>19</v>
      </c>
      <c r="C33" s="190" t="s">
        <v>96</v>
      </c>
      <c r="D33" s="184"/>
      <c r="E33" s="184">
        <v>20</v>
      </c>
      <c r="F33" s="184">
        <v>0</v>
      </c>
      <c r="G33" s="184"/>
      <c r="H33" s="184"/>
      <c r="I33" s="184"/>
      <c r="J33" s="184"/>
      <c r="K33" s="184"/>
      <c r="L33" s="184">
        <v>2013</v>
      </c>
      <c r="M33" s="189">
        <v>42759</v>
      </c>
      <c r="N33" s="189">
        <v>43465</v>
      </c>
      <c r="O33" s="98">
        <f>203099.86+5774.51</f>
        <v>208874.37</v>
      </c>
      <c r="P33" s="187" t="s">
        <v>202</v>
      </c>
      <c r="Q33" s="99"/>
      <c r="R33" s="100"/>
    </row>
    <row r="34" spans="1:18" ht="12.75">
      <c r="A34" s="191" t="s">
        <v>20</v>
      </c>
      <c r="B34" s="101" t="s">
        <v>21</v>
      </c>
      <c r="C34" s="190" t="s">
        <v>138</v>
      </c>
      <c r="D34" s="184"/>
      <c r="E34" s="184">
        <v>19</v>
      </c>
      <c r="F34" s="184">
        <v>10</v>
      </c>
      <c r="G34" s="184"/>
      <c r="H34" s="184"/>
      <c r="I34" s="184"/>
      <c r="J34" s="184"/>
      <c r="K34" s="184"/>
      <c r="L34" s="184">
        <v>2013</v>
      </c>
      <c r="M34" s="189">
        <v>42759</v>
      </c>
      <c r="N34" s="189">
        <v>43465</v>
      </c>
      <c r="O34" s="98">
        <f>230618.57+6887.66</f>
        <v>237506.23</v>
      </c>
      <c r="P34" s="187" t="s">
        <v>202</v>
      </c>
      <c r="Q34" s="99"/>
      <c r="R34" s="100"/>
    </row>
    <row r="35" spans="1:18" ht="25.5">
      <c r="A35" s="191" t="s">
        <v>22</v>
      </c>
      <c r="B35" s="101" t="s">
        <v>205</v>
      </c>
      <c r="C35" s="190" t="s">
        <v>0</v>
      </c>
      <c r="D35" s="184"/>
      <c r="E35" s="184">
        <v>25</v>
      </c>
      <c r="F35" s="184">
        <v>0</v>
      </c>
      <c r="G35" s="184"/>
      <c r="H35" s="184"/>
      <c r="I35" s="184"/>
      <c r="J35" s="184"/>
      <c r="K35" s="184"/>
      <c r="L35" s="184">
        <v>2013</v>
      </c>
      <c r="M35" s="189">
        <v>40102</v>
      </c>
      <c r="N35" s="189">
        <v>43465</v>
      </c>
      <c r="O35" s="98">
        <f>348352.01+9725.16</f>
        <v>358077.17</v>
      </c>
      <c r="P35" s="187" t="s">
        <v>202</v>
      </c>
      <c r="Q35" s="99"/>
      <c r="R35" s="100"/>
    </row>
    <row r="36" spans="1:18" ht="25.5">
      <c r="A36" s="191" t="s">
        <v>206</v>
      </c>
      <c r="B36" s="101" t="s">
        <v>207</v>
      </c>
      <c r="C36" s="190" t="s">
        <v>105</v>
      </c>
      <c r="D36" s="184">
        <v>51</v>
      </c>
      <c r="E36" s="184"/>
      <c r="F36" s="184"/>
      <c r="G36" s="184"/>
      <c r="H36" s="184"/>
      <c r="I36" s="184"/>
      <c r="J36" s="184"/>
      <c r="K36" s="184"/>
      <c r="L36" s="184">
        <v>2013</v>
      </c>
      <c r="M36" s="189">
        <v>42759</v>
      </c>
      <c r="N36" s="189">
        <v>43465</v>
      </c>
      <c r="O36" s="98">
        <f>980072.45+35152.7</f>
        <v>1015225.1499999999</v>
      </c>
      <c r="P36" s="187" t="s">
        <v>202</v>
      </c>
      <c r="Q36" s="99"/>
      <c r="R36" s="100"/>
    </row>
    <row r="37" spans="1:18" ht="12.75">
      <c r="A37" s="191" t="s">
        <v>208</v>
      </c>
      <c r="B37" s="101" t="s">
        <v>209</v>
      </c>
      <c r="C37" s="190" t="s">
        <v>210</v>
      </c>
      <c r="D37" s="184">
        <v>49</v>
      </c>
      <c r="E37" s="184"/>
      <c r="F37" s="184"/>
      <c r="G37" s="184"/>
      <c r="H37" s="184"/>
      <c r="I37" s="184"/>
      <c r="J37" s="184"/>
      <c r="K37" s="184"/>
      <c r="L37" s="184">
        <v>2013</v>
      </c>
      <c r="M37" s="189">
        <v>42759</v>
      </c>
      <c r="N37" s="189">
        <v>43465</v>
      </c>
      <c r="O37" s="98">
        <f>946114.06+34278.2</f>
        <v>980392.26</v>
      </c>
      <c r="P37" s="187" t="s">
        <v>202</v>
      </c>
      <c r="Q37" s="99"/>
      <c r="R37" s="100"/>
    </row>
    <row r="38" spans="1:18" ht="12.75">
      <c r="A38" s="191" t="s">
        <v>728</v>
      </c>
      <c r="B38" s="101" t="s">
        <v>729</v>
      </c>
      <c r="C38" s="190" t="s">
        <v>137</v>
      </c>
      <c r="D38" s="184">
        <v>63</v>
      </c>
      <c r="E38" s="184"/>
      <c r="F38" s="184"/>
      <c r="G38" s="184"/>
      <c r="H38" s="184"/>
      <c r="I38" s="184"/>
      <c r="J38" s="184"/>
      <c r="K38" s="184"/>
      <c r="L38" s="184">
        <v>2013</v>
      </c>
      <c r="M38" s="189">
        <v>39224</v>
      </c>
      <c r="N38" s="189">
        <v>43465</v>
      </c>
      <c r="O38" s="98">
        <f>1375340.42+314932.95+47760.82+6340.63+95509+101394</f>
        <v>1941277.8199999998</v>
      </c>
      <c r="P38" s="187" t="s">
        <v>202</v>
      </c>
      <c r="Q38" s="99"/>
      <c r="R38" s="100"/>
    </row>
    <row r="39" spans="1:18" ht="12.75">
      <c r="A39" s="352" t="s">
        <v>211</v>
      </c>
      <c r="B39" s="101" t="s">
        <v>212</v>
      </c>
      <c r="C39" s="190" t="s">
        <v>92</v>
      </c>
      <c r="D39" s="184"/>
      <c r="E39" s="184">
        <v>25</v>
      </c>
      <c r="F39" s="184">
        <v>0</v>
      </c>
      <c r="G39" s="184"/>
      <c r="H39" s="184"/>
      <c r="I39" s="184"/>
      <c r="J39" s="184"/>
      <c r="K39" s="184"/>
      <c r="L39" s="184">
        <v>2013</v>
      </c>
      <c r="M39" s="189">
        <v>42031</v>
      </c>
      <c r="N39" s="189">
        <v>45657</v>
      </c>
      <c r="O39" s="354">
        <f>1477593.87+283533.34+284308.12+403783.29+11359.23+52683.5+8340.57+11231.06+8389.26+191165+118775</f>
        <v>2851162.2399999998</v>
      </c>
      <c r="P39" s="187" t="s">
        <v>202</v>
      </c>
      <c r="Q39" s="99"/>
      <c r="R39" s="100"/>
    </row>
    <row r="40" spans="1:18" ht="12.75">
      <c r="A40" s="352"/>
      <c r="B40" s="101" t="s">
        <v>213</v>
      </c>
      <c r="C40" s="190" t="s">
        <v>0</v>
      </c>
      <c r="D40" s="184">
        <v>77</v>
      </c>
      <c r="E40" s="184">
        <v>25</v>
      </c>
      <c r="F40" s="184">
        <v>12</v>
      </c>
      <c r="G40" s="184">
        <v>12</v>
      </c>
      <c r="H40" s="184"/>
      <c r="I40" s="184"/>
      <c r="J40" s="184"/>
      <c r="K40" s="184"/>
      <c r="L40" s="184">
        <v>2013</v>
      </c>
      <c r="M40" s="189">
        <v>42031</v>
      </c>
      <c r="N40" s="189">
        <v>45657</v>
      </c>
      <c r="O40" s="354"/>
      <c r="P40" s="187" t="s">
        <v>202</v>
      </c>
      <c r="Q40" s="99"/>
      <c r="R40" s="100"/>
    </row>
    <row r="41" spans="1:18" ht="12.75">
      <c r="A41" s="168" t="s">
        <v>214</v>
      </c>
      <c r="B41" s="101" t="s">
        <v>215</v>
      </c>
      <c r="C41" s="190" t="s">
        <v>92</v>
      </c>
      <c r="D41" s="184">
        <v>51</v>
      </c>
      <c r="E41" s="184">
        <v>35</v>
      </c>
      <c r="F41" s="184">
        <v>0</v>
      </c>
      <c r="G41" s="184">
        <v>22</v>
      </c>
      <c r="H41" s="184"/>
      <c r="I41" s="184"/>
      <c r="J41" s="184"/>
      <c r="K41" s="184"/>
      <c r="L41" s="184">
        <v>2013</v>
      </c>
      <c r="M41" s="189">
        <v>42031</v>
      </c>
      <c r="N41" s="189">
        <v>45657</v>
      </c>
      <c r="O41" s="98">
        <f>866717.63+480495.53+381620+41294.54+16883.52+10945.77+61776</f>
        <v>1859732.9900000002</v>
      </c>
      <c r="P41" s="187" t="s">
        <v>202</v>
      </c>
      <c r="Q41" s="99"/>
      <c r="R41" s="100"/>
    </row>
    <row r="42" spans="1:18" ht="12.75">
      <c r="A42" s="373" t="s">
        <v>730</v>
      </c>
      <c r="B42" s="169" t="s">
        <v>731</v>
      </c>
      <c r="C42" s="190" t="s">
        <v>521</v>
      </c>
      <c r="D42" s="184"/>
      <c r="E42" s="184"/>
      <c r="F42" s="184"/>
      <c r="G42" s="184"/>
      <c r="H42" s="184"/>
      <c r="I42" s="184"/>
      <c r="J42" s="184"/>
      <c r="K42" s="184"/>
      <c r="L42" s="184"/>
      <c r="M42" s="189">
        <v>42759</v>
      </c>
      <c r="N42" s="189">
        <v>43465</v>
      </c>
      <c r="O42" s="186">
        <f>822586.48+31415.59</f>
        <v>854002.07</v>
      </c>
      <c r="P42" s="187" t="s">
        <v>202</v>
      </c>
      <c r="Q42" s="99"/>
      <c r="R42" s="100"/>
    </row>
    <row r="43" spans="1:18" ht="12.75">
      <c r="A43" s="374"/>
      <c r="B43" s="170" t="s">
        <v>216</v>
      </c>
      <c r="C43" s="190" t="s">
        <v>217</v>
      </c>
      <c r="D43" s="184">
        <v>66</v>
      </c>
      <c r="E43" s="184"/>
      <c r="F43" s="184"/>
      <c r="G43" s="184">
        <v>9</v>
      </c>
      <c r="H43" s="184"/>
      <c r="I43" s="184"/>
      <c r="J43" s="184"/>
      <c r="K43" s="184"/>
      <c r="L43" s="184">
        <v>2013</v>
      </c>
      <c r="M43" s="189">
        <v>42759</v>
      </c>
      <c r="N43" s="189">
        <v>43465</v>
      </c>
      <c r="O43" s="98">
        <f>1196852.63+199201.21+3921.91+46237.39</f>
        <v>1446213.1399999997</v>
      </c>
      <c r="P43" s="187" t="s">
        <v>202</v>
      </c>
      <c r="Q43" s="99"/>
      <c r="R43" s="100"/>
    </row>
    <row r="44" spans="1:18" ht="12.75">
      <c r="A44" s="374"/>
      <c r="B44" s="170" t="s">
        <v>218</v>
      </c>
      <c r="C44" s="190" t="s">
        <v>92</v>
      </c>
      <c r="D44" s="184"/>
      <c r="E44" s="184">
        <v>30</v>
      </c>
      <c r="F44" s="184">
        <v>18</v>
      </c>
      <c r="G44" s="184"/>
      <c r="H44" s="184"/>
      <c r="I44" s="184"/>
      <c r="J44" s="184"/>
      <c r="K44" s="184"/>
      <c r="L44" s="184">
        <v>2013</v>
      </c>
      <c r="M44" s="189">
        <v>42759</v>
      </c>
      <c r="N44" s="189">
        <v>43465</v>
      </c>
      <c r="O44" s="98">
        <f>441230.25+12422.15</f>
        <v>453652.4</v>
      </c>
      <c r="P44" s="187" t="s">
        <v>202</v>
      </c>
      <c r="Q44" s="99"/>
      <c r="R44" s="100"/>
    </row>
    <row r="45" spans="1:18" ht="12.75">
      <c r="A45" s="374"/>
      <c r="B45" s="170" t="s">
        <v>219</v>
      </c>
      <c r="C45" s="190" t="s">
        <v>92</v>
      </c>
      <c r="D45" s="184">
        <v>62</v>
      </c>
      <c r="E45" s="184"/>
      <c r="F45" s="184"/>
      <c r="G45" s="184"/>
      <c r="H45" s="184"/>
      <c r="I45" s="184"/>
      <c r="J45" s="184"/>
      <c r="K45" s="184"/>
      <c r="L45" s="184">
        <v>2013</v>
      </c>
      <c r="M45" s="189">
        <v>42759</v>
      </c>
      <c r="N45" s="189">
        <v>43465</v>
      </c>
      <c r="O45" s="98">
        <f>1269250.74+44293</f>
        <v>1313543.74</v>
      </c>
      <c r="P45" s="187" t="s">
        <v>202</v>
      </c>
      <c r="Q45" s="99"/>
      <c r="R45" s="100"/>
    </row>
    <row r="46" spans="1:18" ht="12.75">
      <c r="A46" s="374"/>
      <c r="B46" s="170" t="s">
        <v>220</v>
      </c>
      <c r="C46" s="190" t="s">
        <v>92</v>
      </c>
      <c r="D46" s="184"/>
      <c r="E46" s="184"/>
      <c r="F46" s="184"/>
      <c r="G46" s="184"/>
      <c r="H46" s="184"/>
      <c r="I46" s="184"/>
      <c r="J46" s="184"/>
      <c r="K46" s="184"/>
      <c r="L46" s="184"/>
      <c r="M46" s="189">
        <v>43018</v>
      </c>
      <c r="N46" s="189">
        <v>43465</v>
      </c>
      <c r="O46" s="98">
        <f>65409.01+1950.4</f>
        <v>67359.41</v>
      </c>
      <c r="P46" s="187"/>
      <c r="Q46" s="99"/>
      <c r="R46" s="100"/>
    </row>
    <row r="47" spans="1:18" ht="12.75">
      <c r="A47" s="374"/>
      <c r="B47" s="169" t="s">
        <v>221</v>
      </c>
      <c r="C47" s="190" t="s">
        <v>81</v>
      </c>
      <c r="D47" s="184">
        <v>67</v>
      </c>
      <c r="E47" s="184">
        <v>0</v>
      </c>
      <c r="F47" s="184">
        <v>0</v>
      </c>
      <c r="G47" s="184">
        <v>30</v>
      </c>
      <c r="H47" s="184"/>
      <c r="I47" s="184"/>
      <c r="J47" s="184"/>
      <c r="K47" s="184"/>
      <c r="L47" s="184">
        <v>2013</v>
      </c>
      <c r="M47" s="189">
        <v>39987</v>
      </c>
      <c r="N47" s="189">
        <v>43465</v>
      </c>
      <c r="O47" s="98">
        <f>1371697.21+65409.01+899519.19+579414.2+60034.94+23054.38+33774.97</f>
        <v>3032903.9000000004</v>
      </c>
      <c r="P47" s="187" t="s">
        <v>202</v>
      </c>
      <c r="Q47" s="99"/>
      <c r="R47" s="100"/>
    </row>
    <row r="48" spans="1:18" ht="12.75">
      <c r="A48" s="375"/>
      <c r="B48" s="170" t="s">
        <v>222</v>
      </c>
      <c r="C48" s="190" t="s">
        <v>109</v>
      </c>
      <c r="D48" s="184">
        <v>48</v>
      </c>
      <c r="E48" s="184"/>
      <c r="F48" s="184"/>
      <c r="G48" s="184"/>
      <c r="H48" s="184"/>
      <c r="I48" s="184"/>
      <c r="J48" s="184"/>
      <c r="K48" s="184"/>
      <c r="L48" s="184">
        <v>2013</v>
      </c>
      <c r="M48" s="189">
        <v>40603</v>
      </c>
      <c r="N48" s="189">
        <v>44196</v>
      </c>
      <c r="O48" s="98"/>
      <c r="P48" s="187" t="s">
        <v>202</v>
      </c>
      <c r="Q48" s="99"/>
      <c r="R48" s="100"/>
    </row>
    <row r="49" spans="1:18" ht="12.75">
      <c r="A49" s="171" t="s">
        <v>223</v>
      </c>
      <c r="B49" s="97" t="s">
        <v>224</v>
      </c>
      <c r="C49" s="190" t="s">
        <v>105</v>
      </c>
      <c r="D49" s="184"/>
      <c r="E49" s="184">
        <v>28</v>
      </c>
      <c r="F49" s="184">
        <v>22</v>
      </c>
      <c r="G49" s="184"/>
      <c r="H49" s="184"/>
      <c r="I49" s="184"/>
      <c r="J49" s="184"/>
      <c r="K49" s="184"/>
      <c r="L49" s="184">
        <v>2013</v>
      </c>
      <c r="M49" s="189">
        <v>42759</v>
      </c>
      <c r="N49" s="189">
        <v>43465</v>
      </c>
      <c r="O49" s="98">
        <f>438519.1+35152.7+12414.81</f>
        <v>486086.61</v>
      </c>
      <c r="P49" s="187" t="s">
        <v>202</v>
      </c>
      <c r="Q49" s="99"/>
      <c r="R49" s="100"/>
    </row>
    <row r="50" spans="1:18" ht="51">
      <c r="A50" s="108" t="s">
        <v>225</v>
      </c>
      <c r="B50" s="109" t="s">
        <v>226</v>
      </c>
      <c r="C50" s="179" t="s">
        <v>152</v>
      </c>
      <c r="D50" s="106"/>
      <c r="E50" s="106"/>
      <c r="F50" s="106"/>
      <c r="G50" s="106"/>
      <c r="H50" s="106"/>
      <c r="I50" s="106"/>
      <c r="J50" s="106"/>
      <c r="K50" s="106"/>
      <c r="L50" s="106"/>
      <c r="M50" s="106">
        <v>41282</v>
      </c>
      <c r="N50" s="106">
        <v>44926</v>
      </c>
      <c r="O50" s="186">
        <v>35220.6</v>
      </c>
      <c r="P50" s="110"/>
      <c r="Q50" s="184" t="s">
        <v>202</v>
      </c>
      <c r="R50" s="111"/>
    </row>
    <row r="51" spans="1:18" ht="51">
      <c r="A51" s="191" t="s">
        <v>227</v>
      </c>
      <c r="B51" s="101" t="s">
        <v>228</v>
      </c>
      <c r="C51" s="190" t="s">
        <v>103</v>
      </c>
      <c r="D51" s="184">
        <v>79</v>
      </c>
      <c r="E51" s="184">
        <v>60</v>
      </c>
      <c r="F51" s="184">
        <v>30</v>
      </c>
      <c r="G51" s="184">
        <v>32</v>
      </c>
      <c r="H51" s="184"/>
      <c r="I51" s="184"/>
      <c r="J51" s="184"/>
      <c r="K51" s="184"/>
      <c r="L51" s="184">
        <v>2012</v>
      </c>
      <c r="M51" s="189">
        <v>42759</v>
      </c>
      <c r="N51" s="189">
        <v>43465</v>
      </c>
      <c r="O51" s="98">
        <f>1513004.76+672971.25+837661.46+23555.96+54798.83+25207.92</f>
        <v>3127200.1799999997</v>
      </c>
      <c r="P51" s="187" t="s">
        <v>202</v>
      </c>
      <c r="Q51" s="99"/>
      <c r="R51" s="100"/>
    </row>
    <row r="52" spans="1:18" ht="25.5">
      <c r="A52" s="191" t="s">
        <v>229</v>
      </c>
      <c r="B52" s="101" t="s">
        <v>230</v>
      </c>
      <c r="C52" s="190" t="s">
        <v>92</v>
      </c>
      <c r="D52" s="184"/>
      <c r="E52" s="184">
        <v>60</v>
      </c>
      <c r="F52" s="184">
        <v>40</v>
      </c>
      <c r="G52" s="184"/>
      <c r="H52" s="184"/>
      <c r="I52" s="184"/>
      <c r="J52" s="184"/>
      <c r="K52" s="184"/>
      <c r="L52" s="184">
        <v>2013</v>
      </c>
      <c r="M52" s="189">
        <v>42944</v>
      </c>
      <c r="N52" s="189">
        <v>43465</v>
      </c>
      <c r="O52" s="98">
        <f>906924.61+26196.18</f>
        <v>933120.79</v>
      </c>
      <c r="P52" s="187" t="s">
        <v>202</v>
      </c>
      <c r="Q52" s="99"/>
      <c r="R52" s="100"/>
    </row>
    <row r="53" spans="1:18" ht="25.5">
      <c r="A53" s="191" t="s">
        <v>231</v>
      </c>
      <c r="B53" s="101" t="s">
        <v>232</v>
      </c>
      <c r="C53" s="190" t="s">
        <v>464</v>
      </c>
      <c r="D53" s="184">
        <v>104</v>
      </c>
      <c r="E53" s="184"/>
      <c r="F53" s="184"/>
      <c r="G53" s="184"/>
      <c r="H53" s="184"/>
      <c r="I53" s="184"/>
      <c r="J53" s="184"/>
      <c r="K53" s="184"/>
      <c r="L53" s="184">
        <v>2013</v>
      </c>
      <c r="M53" s="189">
        <v>42759</v>
      </c>
      <c r="N53" s="189">
        <v>43465</v>
      </c>
      <c r="O53" s="98">
        <f>1920418.81+71600.17</f>
        <v>1992018.98</v>
      </c>
      <c r="P53" s="187" t="s">
        <v>202</v>
      </c>
      <c r="Q53" s="99"/>
      <c r="R53" s="100"/>
    </row>
    <row r="54" spans="1:18" ht="25.5">
      <c r="A54" s="191" t="s">
        <v>233</v>
      </c>
      <c r="B54" s="101" t="s">
        <v>234</v>
      </c>
      <c r="C54" s="190" t="s">
        <v>107</v>
      </c>
      <c r="D54" s="184"/>
      <c r="E54" s="184">
        <v>16</v>
      </c>
      <c r="F54" s="184">
        <v>16</v>
      </c>
      <c r="G54" s="184"/>
      <c r="H54" s="184"/>
      <c r="I54" s="184"/>
      <c r="J54" s="184"/>
      <c r="K54" s="184"/>
      <c r="L54" s="184">
        <v>2013</v>
      </c>
      <c r="M54" s="189">
        <v>42759</v>
      </c>
      <c r="N54" s="189">
        <v>43465</v>
      </c>
      <c r="O54" s="98">
        <f>265978.91+7632</f>
        <v>273610.91</v>
      </c>
      <c r="P54" s="187" t="s">
        <v>202</v>
      </c>
      <c r="Q54" s="99"/>
      <c r="R54" s="100"/>
    </row>
    <row r="55" spans="1:18" ht="25.5">
      <c r="A55" s="191" t="s">
        <v>235</v>
      </c>
      <c r="B55" s="101" t="s">
        <v>236</v>
      </c>
      <c r="C55" s="190" t="s">
        <v>109</v>
      </c>
      <c r="D55" s="184">
        <v>68</v>
      </c>
      <c r="E55" s="184">
        <v>15</v>
      </c>
      <c r="F55" s="184">
        <v>15</v>
      </c>
      <c r="G55" s="184">
        <v>0</v>
      </c>
      <c r="H55" s="184"/>
      <c r="I55" s="184"/>
      <c r="J55" s="184"/>
      <c r="K55" s="184"/>
      <c r="L55" s="184">
        <v>2013</v>
      </c>
      <c r="M55" s="189">
        <v>42759</v>
      </c>
      <c r="N55" s="189">
        <v>43465</v>
      </c>
      <c r="O55" s="98">
        <f>1432475.29+212374.05+6038.49+46184</f>
        <v>1697071.83</v>
      </c>
      <c r="P55" s="187" t="s">
        <v>202</v>
      </c>
      <c r="Q55" s="99"/>
      <c r="R55" s="100"/>
    </row>
    <row r="56" spans="1:18" ht="12.75">
      <c r="A56" s="191" t="s">
        <v>732</v>
      </c>
      <c r="B56" s="101" t="s">
        <v>237</v>
      </c>
      <c r="C56" s="190" t="s">
        <v>142</v>
      </c>
      <c r="D56" s="184">
        <v>67</v>
      </c>
      <c r="E56" s="184"/>
      <c r="F56" s="184"/>
      <c r="G56" s="184">
        <v>13</v>
      </c>
      <c r="H56" s="184"/>
      <c r="I56" s="184"/>
      <c r="J56" s="184"/>
      <c r="K56" s="184"/>
      <c r="L56" s="184">
        <v>2013</v>
      </c>
      <c r="M56" s="189">
        <v>42759</v>
      </c>
      <c r="N56" s="189">
        <v>43465</v>
      </c>
      <c r="O56" s="98">
        <f>1430053.55+301231.37+10290.59+50900.08</f>
        <v>1792475.59</v>
      </c>
      <c r="P56" s="187" t="s">
        <v>202</v>
      </c>
      <c r="Q56" s="99"/>
      <c r="R56" s="100"/>
    </row>
    <row r="57" spans="1:18" ht="25.5">
      <c r="A57" s="191" t="s">
        <v>238</v>
      </c>
      <c r="B57" s="101" t="s">
        <v>239</v>
      </c>
      <c r="C57" s="190" t="s">
        <v>217</v>
      </c>
      <c r="D57" s="184"/>
      <c r="E57" s="184">
        <v>24</v>
      </c>
      <c r="F57" s="184">
        <v>12</v>
      </c>
      <c r="G57" s="184"/>
      <c r="H57" s="184"/>
      <c r="I57" s="184"/>
      <c r="J57" s="184"/>
      <c r="K57" s="184"/>
      <c r="L57" s="184">
        <v>2013</v>
      </c>
      <c r="M57" s="189">
        <v>41667</v>
      </c>
      <c r="N57" s="189">
        <v>45291</v>
      </c>
      <c r="O57" s="98">
        <f>61452.19+10316.73</f>
        <v>71768.92</v>
      </c>
      <c r="P57" s="187" t="s">
        <v>202</v>
      </c>
      <c r="Q57" s="99"/>
      <c r="R57" s="100"/>
    </row>
    <row r="58" spans="1:18" ht="12.75">
      <c r="A58" s="352" t="s">
        <v>240</v>
      </c>
      <c r="B58" s="101" t="s">
        <v>241</v>
      </c>
      <c r="C58" s="190" t="s">
        <v>92</v>
      </c>
      <c r="D58" s="184">
        <v>66</v>
      </c>
      <c r="E58" s="184">
        <v>25</v>
      </c>
      <c r="F58" s="184">
        <v>12</v>
      </c>
      <c r="G58" s="184">
        <v>42</v>
      </c>
      <c r="H58" s="184"/>
      <c r="I58" s="184"/>
      <c r="J58" s="184"/>
      <c r="K58" s="184"/>
      <c r="L58" s="184">
        <v>2013</v>
      </c>
      <c r="M58" s="353">
        <v>40680</v>
      </c>
      <c r="N58" s="353">
        <v>44196</v>
      </c>
      <c r="O58" s="354">
        <f>1243012.45+1096355.48+1137170.72+830042.46+676299.03+456766.85+368549.68+307269.38+31549.86+21990.09+37350.23+39151.44+13286.36+10414.67+8679.69-88617</f>
        <v>6189271.390000001</v>
      </c>
      <c r="P58" s="187" t="s">
        <v>202</v>
      </c>
      <c r="Q58" s="99"/>
      <c r="R58" s="100"/>
    </row>
    <row r="59" spans="1:18" ht="12.75">
      <c r="A59" s="352"/>
      <c r="B59" s="101" t="s">
        <v>242</v>
      </c>
      <c r="C59" s="190" t="s">
        <v>92</v>
      </c>
      <c r="D59" s="184">
        <v>59</v>
      </c>
      <c r="E59" s="184">
        <v>40</v>
      </c>
      <c r="F59" s="184">
        <v>0</v>
      </c>
      <c r="G59" s="184">
        <v>0</v>
      </c>
      <c r="H59" s="184"/>
      <c r="I59" s="184"/>
      <c r="J59" s="184"/>
      <c r="K59" s="184"/>
      <c r="L59" s="184">
        <v>2013</v>
      </c>
      <c r="M59" s="353"/>
      <c r="N59" s="353"/>
      <c r="O59" s="354"/>
      <c r="P59" s="187" t="s">
        <v>202</v>
      </c>
      <c r="Q59" s="99"/>
      <c r="R59" s="100"/>
    </row>
    <row r="60" spans="1:18" ht="12.75">
      <c r="A60" s="352"/>
      <c r="B60" s="101" t="s">
        <v>243</v>
      </c>
      <c r="C60" s="190" t="s">
        <v>530</v>
      </c>
      <c r="D60" s="184">
        <v>57</v>
      </c>
      <c r="E60" s="184">
        <v>20</v>
      </c>
      <c r="F60" s="184">
        <v>12</v>
      </c>
      <c r="G60" s="184">
        <v>28</v>
      </c>
      <c r="H60" s="184"/>
      <c r="I60" s="184"/>
      <c r="J60" s="184"/>
      <c r="K60" s="184"/>
      <c r="L60" s="184">
        <v>2013</v>
      </c>
      <c r="M60" s="353"/>
      <c r="N60" s="353"/>
      <c r="O60" s="354"/>
      <c r="P60" s="187" t="s">
        <v>202</v>
      </c>
      <c r="Q60" s="99"/>
      <c r="R60" s="100"/>
    </row>
    <row r="61" spans="1:18" ht="51">
      <c r="A61" s="191" t="s">
        <v>244</v>
      </c>
      <c r="B61" s="101" t="s">
        <v>245</v>
      </c>
      <c r="C61" s="106" t="s">
        <v>118</v>
      </c>
      <c r="D61" s="106"/>
      <c r="E61" s="106"/>
      <c r="F61" s="106"/>
      <c r="G61" s="106"/>
      <c r="H61" s="106"/>
      <c r="I61" s="106"/>
      <c r="J61" s="106"/>
      <c r="K61" s="106"/>
      <c r="L61" s="106"/>
      <c r="M61" s="106">
        <v>43145</v>
      </c>
      <c r="N61" s="189">
        <v>43830</v>
      </c>
      <c r="O61" s="112">
        <f>195033.75+5385.4</f>
        <v>200419.15</v>
      </c>
      <c r="P61" s="187" t="s">
        <v>202</v>
      </c>
      <c r="Q61" s="187"/>
      <c r="R61" s="188"/>
    </row>
    <row r="62" spans="1:18" ht="51">
      <c r="A62" s="191" t="s">
        <v>246</v>
      </c>
      <c r="B62" s="97" t="s">
        <v>247</v>
      </c>
      <c r="C62" s="190" t="s">
        <v>128</v>
      </c>
      <c r="D62" s="184">
        <v>32</v>
      </c>
      <c r="E62" s="184"/>
      <c r="F62" s="184"/>
      <c r="G62" s="184"/>
      <c r="H62" s="184"/>
      <c r="I62" s="184"/>
      <c r="J62" s="184"/>
      <c r="K62" s="184"/>
      <c r="L62" s="184">
        <v>2013</v>
      </c>
      <c r="M62" s="189">
        <v>42759</v>
      </c>
      <c r="N62" s="189">
        <v>43465</v>
      </c>
      <c r="O62" s="98">
        <f>575820.16+22400.17</f>
        <v>598220.3300000001</v>
      </c>
      <c r="P62" s="187" t="s">
        <v>202</v>
      </c>
      <c r="Q62" s="99"/>
      <c r="R62" s="100"/>
    </row>
    <row r="63" spans="1:18" ht="25.5">
      <c r="A63" s="191" t="s">
        <v>248</v>
      </c>
      <c r="B63" s="101" t="s">
        <v>249</v>
      </c>
      <c r="C63" s="190" t="s">
        <v>120</v>
      </c>
      <c r="D63" s="184">
        <v>48</v>
      </c>
      <c r="E63" s="184"/>
      <c r="F63" s="184"/>
      <c r="G63" s="184"/>
      <c r="H63" s="184"/>
      <c r="I63" s="184"/>
      <c r="J63" s="184"/>
      <c r="K63" s="184"/>
      <c r="L63" s="184">
        <v>2013</v>
      </c>
      <c r="M63" s="189">
        <v>43354</v>
      </c>
      <c r="N63" s="189">
        <v>43830</v>
      </c>
      <c r="O63" s="98">
        <f>258879.57+29345.26</f>
        <v>288224.83</v>
      </c>
      <c r="P63" s="187" t="s">
        <v>202</v>
      </c>
      <c r="Q63" s="99"/>
      <c r="R63" s="100"/>
    </row>
    <row r="64" spans="1:18" ht="12.75">
      <c r="A64" s="191" t="s">
        <v>250</v>
      </c>
      <c r="B64" s="97" t="s">
        <v>251</v>
      </c>
      <c r="C64" s="190" t="s">
        <v>92</v>
      </c>
      <c r="D64" s="184"/>
      <c r="E64" s="184"/>
      <c r="F64" s="184"/>
      <c r="G64" s="184"/>
      <c r="H64" s="184"/>
      <c r="I64" s="184"/>
      <c r="J64" s="184"/>
      <c r="K64" s="184"/>
      <c r="L64" s="184"/>
      <c r="M64" s="189">
        <v>40467</v>
      </c>
      <c r="N64" s="189">
        <v>43830</v>
      </c>
      <c r="O64" s="98">
        <f>68200+8042+4466.84+3924.61</f>
        <v>84633.45</v>
      </c>
      <c r="P64" s="187" t="s">
        <v>202</v>
      </c>
      <c r="Q64" s="99"/>
      <c r="R64" s="100"/>
    </row>
    <row r="65" spans="1:18" ht="25.5">
      <c r="A65" s="191" t="s">
        <v>252</v>
      </c>
      <c r="B65" s="101" t="s">
        <v>253</v>
      </c>
      <c r="C65" s="190" t="s">
        <v>515</v>
      </c>
      <c r="D65" s="184"/>
      <c r="E65" s="184">
        <v>25</v>
      </c>
      <c r="F65" s="184">
        <v>0</v>
      </c>
      <c r="G65" s="184"/>
      <c r="H65" s="184"/>
      <c r="I65" s="184"/>
      <c r="J65" s="184"/>
      <c r="K65" s="184"/>
      <c r="L65" s="184">
        <v>2013</v>
      </c>
      <c r="M65" s="189">
        <v>42759</v>
      </c>
      <c r="N65" s="189">
        <v>43465</v>
      </c>
      <c r="O65" s="98">
        <f>305851.34+8554.02</f>
        <v>314405.36000000004</v>
      </c>
      <c r="P65" s="187" t="s">
        <v>202</v>
      </c>
      <c r="Q65" s="99"/>
      <c r="R65" s="100"/>
    </row>
    <row r="66" spans="1:18" ht="25.5">
      <c r="A66" s="191" t="s">
        <v>254</v>
      </c>
      <c r="B66" s="101" t="s">
        <v>255</v>
      </c>
      <c r="C66" s="190" t="s">
        <v>516</v>
      </c>
      <c r="D66" s="184"/>
      <c r="E66" s="184">
        <v>20</v>
      </c>
      <c r="F66" s="184">
        <v>9</v>
      </c>
      <c r="G66" s="184"/>
      <c r="H66" s="184"/>
      <c r="I66" s="184"/>
      <c r="J66" s="184"/>
      <c r="K66" s="184"/>
      <c r="L66" s="184">
        <v>2013</v>
      </c>
      <c r="M66" s="189">
        <v>40102</v>
      </c>
      <c r="N66" s="189">
        <v>43465</v>
      </c>
      <c r="O66" s="98">
        <f>268493.85+7711.96</f>
        <v>276205.81</v>
      </c>
      <c r="P66" s="187" t="s">
        <v>202</v>
      </c>
      <c r="Q66" s="99"/>
      <c r="R66" s="100"/>
    </row>
    <row r="67" spans="1:18" ht="25.5">
      <c r="A67" s="191" t="s">
        <v>256</v>
      </c>
      <c r="B67" s="101" t="s">
        <v>257</v>
      </c>
      <c r="C67" s="190" t="s">
        <v>138</v>
      </c>
      <c r="D67" s="184">
        <v>40</v>
      </c>
      <c r="E67" s="184">
        <v>15</v>
      </c>
      <c r="F67" s="184">
        <v>15</v>
      </c>
      <c r="G67" s="184"/>
      <c r="H67" s="184"/>
      <c r="I67" s="184"/>
      <c r="J67" s="184"/>
      <c r="K67" s="184"/>
      <c r="L67" s="184">
        <v>2013</v>
      </c>
      <c r="M67" s="189">
        <v>42759</v>
      </c>
      <c r="N67" s="189">
        <v>43465</v>
      </c>
      <c r="O67" s="98">
        <f>817789.22+165482.52+4638.65+27398.23</f>
        <v>1015308.62</v>
      </c>
      <c r="P67" s="187" t="s">
        <v>202</v>
      </c>
      <c r="Q67" s="99"/>
      <c r="R67" s="100"/>
    </row>
    <row r="68" spans="1:18" ht="12.75">
      <c r="A68" s="352" t="s">
        <v>258</v>
      </c>
      <c r="B68" s="101" t="s">
        <v>259</v>
      </c>
      <c r="C68" s="356" t="s">
        <v>92</v>
      </c>
      <c r="D68" s="184">
        <v>59</v>
      </c>
      <c r="E68" s="184">
        <v>30</v>
      </c>
      <c r="F68" s="184">
        <v>30</v>
      </c>
      <c r="G68" s="184">
        <v>30</v>
      </c>
      <c r="H68" s="184"/>
      <c r="I68" s="184"/>
      <c r="J68" s="184"/>
      <c r="K68" s="184"/>
      <c r="L68" s="184">
        <v>2013</v>
      </c>
      <c r="M68" s="353">
        <v>41814</v>
      </c>
      <c r="N68" s="353">
        <v>45291</v>
      </c>
      <c r="O68" s="354">
        <f>722537.63+1499031.38+397878.2+371210.59+401018.36+54359.68+15272.7+30338.2+11211.58+10729.24+12284</f>
        <v>3525871.5600000005</v>
      </c>
      <c r="P68" s="187" t="s">
        <v>202</v>
      </c>
      <c r="Q68" s="99"/>
      <c r="R68" s="100"/>
    </row>
    <row r="69" spans="1:18" ht="12.75">
      <c r="A69" s="355"/>
      <c r="B69" s="101" t="s">
        <v>260</v>
      </c>
      <c r="C69" s="356"/>
      <c r="D69" s="184">
        <v>79</v>
      </c>
      <c r="E69" s="184">
        <v>24</v>
      </c>
      <c r="F69" s="184">
        <v>14</v>
      </c>
      <c r="G69" s="184">
        <v>20</v>
      </c>
      <c r="H69" s="184"/>
      <c r="I69" s="184"/>
      <c r="J69" s="184"/>
      <c r="K69" s="184"/>
      <c r="L69" s="184">
        <v>2013</v>
      </c>
      <c r="M69" s="353"/>
      <c r="N69" s="353"/>
      <c r="O69" s="354"/>
      <c r="P69" s="187" t="s">
        <v>202</v>
      </c>
      <c r="Q69" s="99"/>
      <c r="R69" s="100"/>
    </row>
    <row r="70" spans="1:18" ht="12.75">
      <c r="A70" s="191" t="s">
        <v>261</v>
      </c>
      <c r="B70" s="101" t="s">
        <v>262</v>
      </c>
      <c r="C70" s="190" t="s">
        <v>109</v>
      </c>
      <c r="D70" s="184">
        <v>46</v>
      </c>
      <c r="E70" s="184"/>
      <c r="F70" s="184"/>
      <c r="G70" s="184"/>
      <c r="H70" s="184"/>
      <c r="I70" s="184"/>
      <c r="J70" s="184"/>
      <c r="K70" s="184"/>
      <c r="L70" s="184">
        <v>2013</v>
      </c>
      <c r="M70" s="189">
        <v>42759</v>
      </c>
      <c r="N70" s="189">
        <v>43465</v>
      </c>
      <c r="O70" s="98">
        <f>980910.44</f>
        <v>980910.44</v>
      </c>
      <c r="P70" s="187" t="s">
        <v>202</v>
      </c>
      <c r="Q70" s="99"/>
      <c r="R70" s="100"/>
    </row>
    <row r="71" spans="1:18" ht="25.5">
      <c r="A71" s="169" t="s">
        <v>733</v>
      </c>
      <c r="B71" s="169" t="s">
        <v>733</v>
      </c>
      <c r="C71" s="107" t="s">
        <v>92</v>
      </c>
      <c r="D71" s="217"/>
      <c r="E71" s="217"/>
      <c r="F71" s="217"/>
      <c r="G71" s="217"/>
      <c r="H71" s="217"/>
      <c r="I71" s="217"/>
      <c r="J71" s="217"/>
      <c r="K71" s="217"/>
      <c r="L71" s="217"/>
      <c r="M71" s="218">
        <v>43305</v>
      </c>
      <c r="N71" s="219">
        <v>43830</v>
      </c>
      <c r="O71" s="220">
        <v>121448.94</v>
      </c>
      <c r="P71" s="125" t="s">
        <v>202</v>
      </c>
      <c r="Q71" s="124"/>
      <c r="R71" s="221"/>
    </row>
    <row r="72" spans="1:18" ht="12.75">
      <c r="A72" s="191" t="s">
        <v>263</v>
      </c>
      <c r="B72" s="101" t="s">
        <v>264</v>
      </c>
      <c r="C72" s="190" t="s">
        <v>529</v>
      </c>
      <c r="D72" s="184">
        <v>12</v>
      </c>
      <c r="E72" s="184"/>
      <c r="F72" s="184"/>
      <c r="G72" s="184"/>
      <c r="H72" s="184"/>
      <c r="I72" s="184"/>
      <c r="J72" s="184"/>
      <c r="K72" s="184"/>
      <c r="L72" s="184">
        <v>2013</v>
      </c>
      <c r="M72" s="189">
        <v>42759</v>
      </c>
      <c r="N72" s="189">
        <v>43465</v>
      </c>
      <c r="O72" s="98">
        <f>213936.18+228463.26+9563.91+6297.84</f>
        <v>458261.19</v>
      </c>
      <c r="P72" s="187" t="s">
        <v>202</v>
      </c>
      <c r="Q72" s="99"/>
      <c r="R72" s="100"/>
    </row>
    <row r="73" spans="1:18" ht="12.75">
      <c r="A73" s="191" t="s">
        <v>265</v>
      </c>
      <c r="B73" s="101" t="s">
        <v>266</v>
      </c>
      <c r="C73" s="190" t="s">
        <v>522</v>
      </c>
      <c r="D73" s="184">
        <v>52</v>
      </c>
      <c r="E73" s="184">
        <v>30</v>
      </c>
      <c r="F73" s="184">
        <v>30</v>
      </c>
      <c r="G73" s="184">
        <v>16</v>
      </c>
      <c r="H73" s="184"/>
      <c r="I73" s="184"/>
      <c r="J73" s="184"/>
      <c r="K73" s="184"/>
      <c r="L73" s="184">
        <v>2012</v>
      </c>
      <c r="M73" s="189">
        <v>40484</v>
      </c>
      <c r="N73" s="189">
        <v>43830</v>
      </c>
      <c r="O73" s="98">
        <f>810576.74+310463.66+405740.78+12214.18+36231.14+11594.28+21220.74</f>
        <v>1608041.5199999998</v>
      </c>
      <c r="P73" s="187" t="s">
        <v>202</v>
      </c>
      <c r="Q73" s="99"/>
      <c r="R73" s="100"/>
    </row>
    <row r="74" spans="1:18" ht="38.25">
      <c r="A74" s="191" t="s">
        <v>267</v>
      </c>
      <c r="B74" s="101" t="s">
        <v>268</v>
      </c>
      <c r="C74" s="101" t="s">
        <v>269</v>
      </c>
      <c r="D74" s="184"/>
      <c r="E74" s="184"/>
      <c r="F74" s="184"/>
      <c r="G74" s="184"/>
      <c r="H74" s="184"/>
      <c r="I74" s="184"/>
      <c r="J74" s="184"/>
      <c r="K74" s="184"/>
      <c r="L74" s="184"/>
      <c r="M74" s="189">
        <v>43150</v>
      </c>
      <c r="N74" s="189">
        <v>43830</v>
      </c>
      <c r="O74" s="98">
        <f>183117.93+2870.48+1712.75</f>
        <v>187701.16</v>
      </c>
      <c r="P74" s="187" t="s">
        <v>202</v>
      </c>
      <c r="Q74" s="99"/>
      <c r="R74" s="100"/>
    </row>
    <row r="75" spans="1:18" ht="12.75">
      <c r="A75" s="191" t="s">
        <v>270</v>
      </c>
      <c r="B75" s="101" t="s">
        <v>271</v>
      </c>
      <c r="C75" s="190" t="s">
        <v>93</v>
      </c>
      <c r="D75" s="184">
        <v>95</v>
      </c>
      <c r="E75" s="184"/>
      <c r="F75" s="184"/>
      <c r="G75" s="184"/>
      <c r="H75" s="184"/>
      <c r="I75" s="184"/>
      <c r="J75" s="184"/>
      <c r="K75" s="184"/>
      <c r="L75" s="184">
        <v>2013</v>
      </c>
      <c r="M75" s="189">
        <v>42759</v>
      </c>
      <c r="N75" s="189">
        <v>43465</v>
      </c>
      <c r="O75" s="98">
        <f>1846135.5+68433.1</f>
        <v>1914568.6</v>
      </c>
      <c r="P75" s="187" t="s">
        <v>202</v>
      </c>
      <c r="Q75" s="99"/>
      <c r="R75" s="100"/>
    </row>
    <row r="76" spans="1:18" ht="38.25">
      <c r="A76" s="191" t="s">
        <v>272</v>
      </c>
      <c r="B76" s="101" t="s">
        <v>273</v>
      </c>
      <c r="C76" s="190" t="s">
        <v>516</v>
      </c>
      <c r="D76" s="184">
        <v>72</v>
      </c>
      <c r="E76" s="184"/>
      <c r="F76" s="184"/>
      <c r="G76" s="184"/>
      <c r="H76" s="184"/>
      <c r="I76" s="184"/>
      <c r="J76" s="184"/>
      <c r="K76" s="184"/>
      <c r="L76" s="184">
        <v>2013</v>
      </c>
      <c r="M76" s="189">
        <v>42759</v>
      </c>
      <c r="N76" s="189">
        <v>43465</v>
      </c>
      <c r="O76" s="98">
        <f>234730.56+1173652.81+51892.76</f>
        <v>1460276.1300000001</v>
      </c>
      <c r="P76" s="187" t="s">
        <v>202</v>
      </c>
      <c r="Q76" s="99"/>
      <c r="R76" s="100"/>
    </row>
    <row r="77" spans="1:18" ht="12.75">
      <c r="A77" s="191" t="s">
        <v>274</v>
      </c>
      <c r="B77" s="101" t="s">
        <v>275</v>
      </c>
      <c r="C77" s="190" t="s">
        <v>92</v>
      </c>
      <c r="D77" s="184">
        <v>92</v>
      </c>
      <c r="E77" s="184"/>
      <c r="F77" s="184"/>
      <c r="G77" s="184">
        <v>15</v>
      </c>
      <c r="H77" s="184"/>
      <c r="I77" s="184"/>
      <c r="J77" s="184"/>
      <c r="K77" s="184"/>
      <c r="L77" s="184">
        <v>2013</v>
      </c>
      <c r="M77" s="189">
        <v>41667</v>
      </c>
      <c r="N77" s="189">
        <v>45291</v>
      </c>
      <c r="O77" s="98">
        <f>1081893.65+286992.82+11538.98+49619.47</f>
        <v>1430044.92</v>
      </c>
      <c r="P77" s="187" t="s">
        <v>202</v>
      </c>
      <c r="Q77" s="99"/>
      <c r="R77" s="100"/>
    </row>
    <row r="78" spans="1:18" ht="25.5">
      <c r="A78" s="191" t="s">
        <v>276</v>
      </c>
      <c r="B78" s="101" t="s">
        <v>277</v>
      </c>
      <c r="C78" s="190" t="s">
        <v>515</v>
      </c>
      <c r="D78" s="184">
        <v>60</v>
      </c>
      <c r="E78" s="184"/>
      <c r="F78" s="184"/>
      <c r="G78" s="184">
        <v>15</v>
      </c>
      <c r="H78" s="184"/>
      <c r="I78" s="184"/>
      <c r="J78" s="184"/>
      <c r="K78" s="184"/>
      <c r="L78" s="184">
        <v>2013</v>
      </c>
      <c r="M78" s="189">
        <v>42759</v>
      </c>
      <c r="N78" s="189">
        <v>43465</v>
      </c>
      <c r="O78" s="98">
        <f>1055002.66+336857.99+42610.78+11565.82</f>
        <v>1446037.25</v>
      </c>
      <c r="P78" s="187" t="s">
        <v>202</v>
      </c>
      <c r="Q78" s="99"/>
      <c r="R78" s="100"/>
    </row>
    <row r="79" spans="1:18" ht="12.75">
      <c r="A79" s="191" t="s">
        <v>278</v>
      </c>
      <c r="B79" s="101" t="s">
        <v>279</v>
      </c>
      <c r="C79" s="190" t="s">
        <v>529</v>
      </c>
      <c r="D79" s="184">
        <v>36</v>
      </c>
      <c r="E79" s="184"/>
      <c r="F79" s="184"/>
      <c r="G79" s="184"/>
      <c r="H79" s="184"/>
      <c r="I79" s="184"/>
      <c r="J79" s="184"/>
      <c r="K79" s="184"/>
      <c r="L79" s="184">
        <v>2013</v>
      </c>
      <c r="M79" s="189">
        <v>42759</v>
      </c>
      <c r="N79" s="189">
        <v>43465</v>
      </c>
      <c r="O79" s="98">
        <f>728053.25+25332.67</f>
        <v>753385.92</v>
      </c>
      <c r="P79" s="187" t="s">
        <v>202</v>
      </c>
      <c r="Q79" s="99"/>
      <c r="R79" s="100"/>
    </row>
    <row r="80" spans="1:18" ht="25.5">
      <c r="A80" s="191" t="s">
        <v>280</v>
      </c>
      <c r="B80" s="101" t="s">
        <v>281</v>
      </c>
      <c r="C80" s="190" t="s">
        <v>477</v>
      </c>
      <c r="D80" s="184">
        <v>64</v>
      </c>
      <c r="E80" s="102"/>
      <c r="F80" s="102"/>
      <c r="G80" s="184">
        <v>15</v>
      </c>
      <c r="H80" s="184"/>
      <c r="I80" s="184"/>
      <c r="J80" s="184"/>
      <c r="K80" s="184"/>
      <c r="L80" s="184">
        <v>2013</v>
      </c>
      <c r="M80" s="189">
        <v>42759</v>
      </c>
      <c r="N80" s="189">
        <v>43465</v>
      </c>
      <c r="O80" s="98">
        <f>1451440.72+370264.69+12419.34+48873.42</f>
        <v>1882998.17</v>
      </c>
      <c r="P80" s="187" t="s">
        <v>202</v>
      </c>
      <c r="Q80" s="99"/>
      <c r="R80" s="100"/>
    </row>
    <row r="81" spans="1:18" ht="25.5">
      <c r="A81" s="191" t="s">
        <v>282</v>
      </c>
      <c r="B81" s="101" t="s">
        <v>644</v>
      </c>
      <c r="C81" s="190" t="s">
        <v>109</v>
      </c>
      <c r="D81" s="184"/>
      <c r="E81" s="184">
        <v>11</v>
      </c>
      <c r="F81" s="184">
        <v>0</v>
      </c>
      <c r="G81" s="184"/>
      <c r="H81" s="184"/>
      <c r="I81" s="184"/>
      <c r="J81" s="184"/>
      <c r="K81" s="184"/>
      <c r="L81" s="184">
        <v>2013</v>
      </c>
      <c r="M81" s="189">
        <v>41737</v>
      </c>
      <c r="N81" s="189">
        <v>45291</v>
      </c>
      <c r="O81" s="98">
        <f>316687.02+115131.71+10306.44+3214.67</f>
        <v>445339.84</v>
      </c>
      <c r="P81" s="187" t="s">
        <v>202</v>
      </c>
      <c r="Q81" s="99"/>
      <c r="R81" s="100"/>
    </row>
    <row r="82" spans="1:18" ht="25.5">
      <c r="A82" s="191" t="s">
        <v>283</v>
      </c>
      <c r="B82" s="101" t="s">
        <v>284</v>
      </c>
      <c r="C82" s="190" t="s">
        <v>141</v>
      </c>
      <c r="D82" s="184"/>
      <c r="E82" s="184">
        <v>32</v>
      </c>
      <c r="F82" s="184">
        <v>30</v>
      </c>
      <c r="G82" s="184"/>
      <c r="H82" s="184"/>
      <c r="I82" s="184"/>
      <c r="J82" s="184"/>
      <c r="K82" s="184"/>
      <c r="L82" s="184">
        <v>2013</v>
      </c>
      <c r="M82" s="189">
        <v>42759</v>
      </c>
      <c r="N82" s="189">
        <v>43465</v>
      </c>
      <c r="O82" s="98">
        <f>538320.79+15129.75</f>
        <v>553450.54</v>
      </c>
      <c r="P82" s="187" t="s">
        <v>202</v>
      </c>
      <c r="Q82" s="99"/>
      <c r="R82" s="100"/>
    </row>
    <row r="83" spans="1:18" ht="25.5">
      <c r="A83" s="191" t="s">
        <v>285</v>
      </c>
      <c r="B83" s="101" t="s">
        <v>286</v>
      </c>
      <c r="C83" s="190" t="s">
        <v>524</v>
      </c>
      <c r="D83" s="184"/>
      <c r="E83" s="184">
        <v>12</v>
      </c>
      <c r="F83" s="184">
        <v>6</v>
      </c>
      <c r="G83" s="184"/>
      <c r="H83" s="184"/>
      <c r="I83" s="184"/>
      <c r="J83" s="184"/>
      <c r="K83" s="184"/>
      <c r="L83" s="184">
        <v>2013</v>
      </c>
      <c r="M83" s="189">
        <v>41690</v>
      </c>
      <c r="N83" s="189">
        <v>45291</v>
      </c>
      <c r="O83" s="98">
        <f>240220.13+6941.33</f>
        <v>247161.46</v>
      </c>
      <c r="P83" s="187" t="s">
        <v>202</v>
      </c>
      <c r="Q83" s="99"/>
      <c r="R83" s="100"/>
    </row>
    <row r="84" spans="1:18" ht="25.5">
      <c r="A84" s="191" t="s">
        <v>287</v>
      </c>
      <c r="B84" s="101" t="s">
        <v>288</v>
      </c>
      <c r="C84" s="190" t="s">
        <v>522</v>
      </c>
      <c r="D84" s="184">
        <v>147</v>
      </c>
      <c r="E84" s="184"/>
      <c r="F84" s="184"/>
      <c r="G84" s="184"/>
      <c r="H84" s="184"/>
      <c r="I84" s="184"/>
      <c r="J84" s="184"/>
      <c r="K84" s="184"/>
      <c r="L84" s="184">
        <v>2013</v>
      </c>
      <c r="M84" s="189">
        <v>42759</v>
      </c>
      <c r="N84" s="189">
        <v>43465</v>
      </c>
      <c r="O84" s="98">
        <f>2971792.25+101771.06</f>
        <v>3073563.31</v>
      </c>
      <c r="P84" s="187" t="s">
        <v>202</v>
      </c>
      <c r="Q84" s="99"/>
      <c r="R84" s="100"/>
    </row>
    <row r="85" spans="1:18" ht="25.5">
      <c r="A85" s="191" t="s">
        <v>289</v>
      </c>
      <c r="B85" s="101" t="s">
        <v>290</v>
      </c>
      <c r="C85" s="190" t="s">
        <v>142</v>
      </c>
      <c r="D85" s="184"/>
      <c r="E85" s="184">
        <v>44</v>
      </c>
      <c r="F85" s="184">
        <v>29</v>
      </c>
      <c r="G85" s="184"/>
      <c r="H85" s="184"/>
      <c r="I85" s="184"/>
      <c r="J85" s="184"/>
      <c r="K85" s="184"/>
      <c r="L85" s="184">
        <v>2013</v>
      </c>
      <c r="M85" s="189">
        <v>42759</v>
      </c>
      <c r="N85" s="189">
        <v>43465</v>
      </c>
      <c r="O85" s="98">
        <f>603734.31+17406.6</f>
        <v>621140.91</v>
      </c>
      <c r="P85" s="187" t="s">
        <v>202</v>
      </c>
      <c r="Q85" s="99"/>
      <c r="R85" s="100"/>
    </row>
    <row r="86" spans="1:18" ht="25.5">
      <c r="A86" s="191" t="s">
        <v>291</v>
      </c>
      <c r="B86" s="101" t="s">
        <v>292</v>
      </c>
      <c r="C86" s="190" t="s">
        <v>527</v>
      </c>
      <c r="D86" s="184"/>
      <c r="E86" s="184">
        <v>8</v>
      </c>
      <c r="F86" s="184">
        <v>0</v>
      </c>
      <c r="G86" s="184"/>
      <c r="H86" s="184"/>
      <c r="I86" s="184"/>
      <c r="J86" s="184"/>
      <c r="K86" s="184"/>
      <c r="L86" s="184">
        <v>2013</v>
      </c>
      <c r="M86" s="189">
        <v>43150</v>
      </c>
      <c r="N86" s="189">
        <v>43830</v>
      </c>
      <c r="O86" s="98">
        <f>117123.24+3125.53</f>
        <v>120248.77</v>
      </c>
      <c r="P86" s="187" t="s">
        <v>202</v>
      </c>
      <c r="Q86" s="99"/>
      <c r="R86" s="100"/>
    </row>
    <row r="87" spans="1:18" ht="25.5">
      <c r="A87" s="191" t="s">
        <v>293</v>
      </c>
      <c r="B87" s="101" t="s">
        <v>294</v>
      </c>
      <c r="C87" s="190" t="s">
        <v>529</v>
      </c>
      <c r="D87" s="184"/>
      <c r="E87" s="184">
        <v>15</v>
      </c>
      <c r="F87" s="184">
        <v>0</v>
      </c>
      <c r="G87" s="184"/>
      <c r="H87" s="184"/>
      <c r="I87" s="184"/>
      <c r="J87" s="184"/>
      <c r="K87" s="184"/>
      <c r="L87" s="184">
        <v>2012</v>
      </c>
      <c r="M87" s="189">
        <v>42759</v>
      </c>
      <c r="N87" s="189">
        <v>43465</v>
      </c>
      <c r="O87" s="98">
        <f>141267.68+4074.07</f>
        <v>145341.75</v>
      </c>
      <c r="P87" s="187" t="s">
        <v>202</v>
      </c>
      <c r="Q87" s="99"/>
      <c r="R87" s="100"/>
    </row>
    <row r="88" spans="1:18" ht="25.5">
      <c r="A88" s="191" t="s">
        <v>295</v>
      </c>
      <c r="B88" s="101" t="s">
        <v>296</v>
      </c>
      <c r="C88" s="190" t="s">
        <v>92</v>
      </c>
      <c r="D88" s="184">
        <v>233</v>
      </c>
      <c r="E88" s="184">
        <v>50</v>
      </c>
      <c r="F88" s="184">
        <v>0</v>
      </c>
      <c r="G88" s="184"/>
      <c r="H88" s="184"/>
      <c r="I88" s="184"/>
      <c r="J88" s="184"/>
      <c r="K88" s="184"/>
      <c r="L88" s="184">
        <v>2013</v>
      </c>
      <c r="M88" s="189">
        <v>42759</v>
      </c>
      <c r="N88" s="189">
        <v>43465</v>
      </c>
      <c r="O88" s="98">
        <f>4546476.67+587843.5+166617.11+16523.82</f>
        <v>5317461.100000001</v>
      </c>
      <c r="P88" s="187" t="s">
        <v>202</v>
      </c>
      <c r="Q88" s="99"/>
      <c r="R88" s="100"/>
    </row>
    <row r="89" spans="1:18" ht="25.5">
      <c r="A89" s="191" t="s">
        <v>297</v>
      </c>
      <c r="B89" s="101" t="s">
        <v>298</v>
      </c>
      <c r="C89" s="190" t="s">
        <v>143</v>
      </c>
      <c r="D89" s="184"/>
      <c r="E89" s="184">
        <v>20</v>
      </c>
      <c r="F89" s="184">
        <v>12</v>
      </c>
      <c r="G89" s="184"/>
      <c r="H89" s="184"/>
      <c r="I89" s="184"/>
      <c r="J89" s="184"/>
      <c r="K89" s="184"/>
      <c r="L89" s="184">
        <v>2013</v>
      </c>
      <c r="M89" s="189">
        <v>41676</v>
      </c>
      <c r="N89" s="189">
        <v>45291</v>
      </c>
      <c r="O89" s="98">
        <f>278520.45+7814.32</f>
        <v>286334.77</v>
      </c>
      <c r="P89" s="187" t="s">
        <v>202</v>
      </c>
      <c r="Q89" s="99"/>
      <c r="R89" s="100"/>
    </row>
    <row r="90" spans="1:18" ht="63.75">
      <c r="A90" s="104" t="s">
        <v>299</v>
      </c>
      <c r="B90" s="107" t="s">
        <v>300</v>
      </c>
      <c r="C90" s="130" t="s">
        <v>301</v>
      </c>
      <c r="D90" s="106"/>
      <c r="E90" s="106"/>
      <c r="F90" s="106"/>
      <c r="G90" s="106"/>
      <c r="H90" s="106"/>
      <c r="I90" s="106"/>
      <c r="J90" s="106"/>
      <c r="K90" s="106"/>
      <c r="L90" s="106"/>
      <c r="M90" s="189" t="s">
        <v>302</v>
      </c>
      <c r="N90" s="127" t="s">
        <v>303</v>
      </c>
      <c r="O90" s="98">
        <v>12030005</v>
      </c>
      <c r="P90" s="184" t="s">
        <v>202</v>
      </c>
      <c r="Q90" s="187"/>
      <c r="R90" s="100"/>
    </row>
    <row r="91" spans="1:18" ht="12.75">
      <c r="A91" s="131"/>
      <c r="B91" s="132"/>
      <c r="C91" s="132"/>
      <c r="D91" s="132"/>
      <c r="E91" s="132"/>
      <c r="F91" s="132"/>
      <c r="G91" s="132"/>
      <c r="H91" s="132"/>
      <c r="I91" s="132"/>
      <c r="J91" s="132"/>
      <c r="K91" s="132"/>
      <c r="L91" s="132"/>
      <c r="M91" s="132"/>
      <c r="N91" s="132"/>
      <c r="O91" s="133"/>
      <c r="P91" s="133"/>
      <c r="Q91" s="133"/>
      <c r="R91" s="133"/>
    </row>
    <row r="92" spans="1:18" ht="12.75">
      <c r="A92" s="329" t="s">
        <v>651</v>
      </c>
      <c r="B92" s="330"/>
      <c r="C92" s="330"/>
      <c r="D92" s="330"/>
      <c r="E92" s="330"/>
      <c r="F92" s="330"/>
      <c r="G92" s="330"/>
      <c r="H92" s="330"/>
      <c r="I92" s="330"/>
      <c r="J92" s="330"/>
      <c r="K92" s="330"/>
      <c r="L92" s="330"/>
      <c r="M92" s="330"/>
      <c r="N92" s="330"/>
      <c r="O92" s="330"/>
      <c r="P92" s="330"/>
      <c r="Q92" s="330"/>
      <c r="R92" s="331"/>
    </row>
    <row r="93" spans="1:18" ht="12.75">
      <c r="A93" s="77"/>
      <c r="B93" s="78"/>
      <c r="C93" s="122"/>
      <c r="D93" s="122"/>
      <c r="E93" s="122"/>
      <c r="F93" s="122"/>
      <c r="G93" s="122"/>
      <c r="H93" s="122"/>
      <c r="I93" s="122"/>
      <c r="J93" s="122"/>
      <c r="K93" s="122"/>
      <c r="L93" s="122"/>
      <c r="M93" s="122"/>
      <c r="N93" s="78"/>
      <c r="O93" s="78"/>
      <c r="P93" s="332" t="s">
        <v>305</v>
      </c>
      <c r="Q93" s="332"/>
      <c r="R93" s="344"/>
    </row>
    <row r="94" spans="1:18" ht="84">
      <c r="A94" s="81" t="s">
        <v>193</v>
      </c>
      <c r="B94" s="82" t="s">
        <v>306</v>
      </c>
      <c r="C94" s="333" t="s">
        <v>196</v>
      </c>
      <c r="D94" s="333"/>
      <c r="E94" s="333"/>
      <c r="F94" s="333"/>
      <c r="G94" s="333"/>
      <c r="H94" s="333"/>
      <c r="I94" s="333"/>
      <c r="J94" s="333"/>
      <c r="K94" s="333"/>
      <c r="L94" s="333"/>
      <c r="M94" s="333"/>
      <c r="N94" s="82" t="s">
        <v>197</v>
      </c>
      <c r="O94" s="79" t="s">
        <v>307</v>
      </c>
      <c r="P94" s="79" t="s">
        <v>199</v>
      </c>
      <c r="Q94" s="79" t="s">
        <v>308</v>
      </c>
      <c r="R94" s="80" t="s">
        <v>201</v>
      </c>
    </row>
    <row r="95" spans="1:18" ht="76.5">
      <c r="A95" s="108" t="s">
        <v>309</v>
      </c>
      <c r="B95" s="109" t="s">
        <v>310</v>
      </c>
      <c r="C95" s="328">
        <v>39986</v>
      </c>
      <c r="D95" s="328"/>
      <c r="E95" s="328"/>
      <c r="F95" s="328"/>
      <c r="G95" s="328"/>
      <c r="H95" s="328"/>
      <c r="I95" s="328"/>
      <c r="J95" s="328"/>
      <c r="K95" s="328"/>
      <c r="L95" s="328"/>
      <c r="M95" s="328"/>
      <c r="N95" s="106">
        <v>43465</v>
      </c>
      <c r="O95" s="186">
        <f>24915.55+5799.21+237953.43+921.45+17728.01</f>
        <v>287317.65</v>
      </c>
      <c r="P95" s="187"/>
      <c r="Q95" s="187"/>
      <c r="R95" s="188" t="s">
        <v>202</v>
      </c>
    </row>
    <row r="96" spans="1:18" ht="76.5">
      <c r="A96" s="108" t="s">
        <v>311</v>
      </c>
      <c r="B96" s="109" t="s">
        <v>312</v>
      </c>
      <c r="C96" s="328">
        <v>41303</v>
      </c>
      <c r="D96" s="328"/>
      <c r="E96" s="328"/>
      <c r="F96" s="328"/>
      <c r="G96" s="328"/>
      <c r="H96" s="328"/>
      <c r="I96" s="328"/>
      <c r="J96" s="328"/>
      <c r="K96" s="328"/>
      <c r="L96" s="328"/>
      <c r="M96" s="328"/>
      <c r="N96" s="106">
        <v>44926</v>
      </c>
      <c r="O96" s="186">
        <f>54538.22+88328.75+78566.4+770306.67+692957.61+8476.88+41240.7+25493.78</f>
        <v>1759909.0099999998</v>
      </c>
      <c r="P96" s="187"/>
      <c r="Q96" s="187"/>
      <c r="R96" s="188" t="s">
        <v>202</v>
      </c>
    </row>
    <row r="97" spans="1:18" ht="89.25">
      <c r="A97" s="108" t="s">
        <v>313</v>
      </c>
      <c r="B97" s="109" t="s">
        <v>314</v>
      </c>
      <c r="C97" s="328">
        <v>41296</v>
      </c>
      <c r="D97" s="328"/>
      <c r="E97" s="328"/>
      <c r="F97" s="328"/>
      <c r="G97" s="328"/>
      <c r="H97" s="328"/>
      <c r="I97" s="328"/>
      <c r="J97" s="328"/>
      <c r="K97" s="328"/>
      <c r="L97" s="328"/>
      <c r="M97" s="328"/>
      <c r="N97" s="106">
        <v>44926</v>
      </c>
      <c r="O97" s="186">
        <f>213064.45+567166.22+106217.24+99556.83+1084514.38+15050</f>
        <v>2085569.1199999996</v>
      </c>
      <c r="P97" s="187"/>
      <c r="Q97" s="187"/>
      <c r="R97" s="188" t="s">
        <v>202</v>
      </c>
    </row>
    <row r="98" spans="1:18" ht="76.5">
      <c r="A98" s="108" t="s">
        <v>628</v>
      </c>
      <c r="B98" s="116" t="s">
        <v>629</v>
      </c>
      <c r="C98" s="328">
        <v>42866</v>
      </c>
      <c r="D98" s="328"/>
      <c r="E98" s="328"/>
      <c r="F98" s="328"/>
      <c r="G98" s="328"/>
      <c r="H98" s="328"/>
      <c r="I98" s="328"/>
      <c r="J98" s="328"/>
      <c r="K98" s="328"/>
      <c r="L98" s="328"/>
      <c r="M98" s="328"/>
      <c r="N98" s="106">
        <v>43465</v>
      </c>
      <c r="O98" s="186">
        <v>143194</v>
      </c>
      <c r="P98" s="187"/>
      <c r="Q98" s="184" t="s">
        <v>202</v>
      </c>
      <c r="R98" s="117"/>
    </row>
    <row r="99" spans="1:18" ht="165.75">
      <c r="A99" s="108" t="s">
        <v>315</v>
      </c>
      <c r="B99" s="109" t="s">
        <v>316</v>
      </c>
      <c r="C99" s="328">
        <v>43137</v>
      </c>
      <c r="D99" s="328"/>
      <c r="E99" s="328"/>
      <c r="F99" s="328"/>
      <c r="G99" s="328"/>
      <c r="H99" s="328"/>
      <c r="I99" s="328"/>
      <c r="J99" s="328"/>
      <c r="K99" s="328"/>
      <c r="L99" s="328"/>
      <c r="M99" s="328"/>
      <c r="N99" s="106">
        <v>43830</v>
      </c>
      <c r="O99" s="186">
        <v>7076182</v>
      </c>
      <c r="P99" s="187"/>
      <c r="Q99" s="187"/>
      <c r="R99" s="188" t="s">
        <v>202</v>
      </c>
    </row>
    <row r="100" spans="1:18" ht="114.75">
      <c r="A100" s="108" t="s">
        <v>317</v>
      </c>
      <c r="B100" s="109" t="s">
        <v>318</v>
      </c>
      <c r="C100" s="328">
        <v>43137</v>
      </c>
      <c r="D100" s="328"/>
      <c r="E100" s="328"/>
      <c r="F100" s="328"/>
      <c r="G100" s="328"/>
      <c r="H100" s="328"/>
      <c r="I100" s="328"/>
      <c r="J100" s="328"/>
      <c r="K100" s="328"/>
      <c r="L100" s="328"/>
      <c r="M100" s="328"/>
      <c r="N100" s="106">
        <v>43830</v>
      </c>
      <c r="O100" s="186">
        <v>6091490</v>
      </c>
      <c r="P100" s="187"/>
      <c r="Q100" s="187"/>
      <c r="R100" s="188" t="s">
        <v>202</v>
      </c>
    </row>
    <row r="101" spans="1:18" ht="76.5">
      <c r="A101" s="108" t="s">
        <v>734</v>
      </c>
      <c r="B101" s="109" t="s">
        <v>735</v>
      </c>
      <c r="C101" s="365">
        <v>43270</v>
      </c>
      <c r="D101" s="366"/>
      <c r="E101" s="366"/>
      <c r="F101" s="366"/>
      <c r="G101" s="366"/>
      <c r="H101" s="366"/>
      <c r="I101" s="366"/>
      <c r="J101" s="366"/>
      <c r="K101" s="366"/>
      <c r="L101" s="366"/>
      <c r="M101" s="367"/>
      <c r="N101" s="106">
        <v>43830</v>
      </c>
      <c r="O101" s="186">
        <v>280609</v>
      </c>
      <c r="P101" s="187"/>
      <c r="Q101" s="184" t="s">
        <v>202</v>
      </c>
      <c r="R101" s="188"/>
    </row>
    <row r="102" spans="1:18" ht="114.75">
      <c r="A102" s="108" t="s">
        <v>319</v>
      </c>
      <c r="B102" s="109" t="s">
        <v>320</v>
      </c>
      <c r="C102" s="328">
        <v>39973</v>
      </c>
      <c r="D102" s="328"/>
      <c r="E102" s="328"/>
      <c r="F102" s="328"/>
      <c r="G102" s="328"/>
      <c r="H102" s="328"/>
      <c r="I102" s="328"/>
      <c r="J102" s="328"/>
      <c r="K102" s="328"/>
      <c r="L102" s="328"/>
      <c r="M102" s="328"/>
      <c r="N102" s="106">
        <v>43465</v>
      </c>
      <c r="O102" s="186">
        <v>220552.86</v>
      </c>
      <c r="P102" s="187"/>
      <c r="Q102" s="187"/>
      <c r="R102" s="188" t="s">
        <v>202</v>
      </c>
    </row>
    <row r="103" spans="1:18" ht="140.25">
      <c r="A103" s="108" t="s">
        <v>321</v>
      </c>
      <c r="B103" s="109" t="s">
        <v>322</v>
      </c>
      <c r="C103" s="328">
        <v>43137</v>
      </c>
      <c r="D103" s="328"/>
      <c r="E103" s="328"/>
      <c r="F103" s="328"/>
      <c r="G103" s="328"/>
      <c r="H103" s="328"/>
      <c r="I103" s="328"/>
      <c r="J103" s="328"/>
      <c r="K103" s="328"/>
      <c r="L103" s="328"/>
      <c r="M103" s="328"/>
      <c r="N103" s="106">
        <v>43830</v>
      </c>
      <c r="O103" s="186">
        <v>4633088</v>
      </c>
      <c r="P103" s="187"/>
      <c r="Q103" s="187"/>
      <c r="R103" s="188" t="s">
        <v>202</v>
      </c>
    </row>
    <row r="104" spans="1:18" ht="51">
      <c r="A104" s="108" t="s">
        <v>323</v>
      </c>
      <c r="B104" s="109" t="s">
        <v>324</v>
      </c>
      <c r="C104" s="328">
        <v>42031</v>
      </c>
      <c r="D104" s="328"/>
      <c r="E104" s="328"/>
      <c r="F104" s="328"/>
      <c r="G104" s="328"/>
      <c r="H104" s="328"/>
      <c r="I104" s="328"/>
      <c r="J104" s="328"/>
      <c r="K104" s="328"/>
      <c r="L104" s="328"/>
      <c r="M104" s="328"/>
      <c r="N104" s="106">
        <v>45657</v>
      </c>
      <c r="O104" s="186">
        <v>330812.5</v>
      </c>
      <c r="P104" s="184" t="s">
        <v>202</v>
      </c>
      <c r="Q104" s="187"/>
      <c r="R104" s="188"/>
    </row>
    <row r="105" spans="1:18" ht="76.5">
      <c r="A105" s="108" t="s">
        <v>325</v>
      </c>
      <c r="B105" s="109" t="s">
        <v>542</v>
      </c>
      <c r="C105" s="328">
        <v>40022</v>
      </c>
      <c r="D105" s="328"/>
      <c r="E105" s="328"/>
      <c r="F105" s="328"/>
      <c r="G105" s="328"/>
      <c r="H105" s="328"/>
      <c r="I105" s="328"/>
      <c r="J105" s="328"/>
      <c r="K105" s="328"/>
      <c r="L105" s="328"/>
      <c r="M105" s="328"/>
      <c r="N105" s="106">
        <v>43465</v>
      </c>
      <c r="O105" s="186">
        <f>171070.6+203223.67+516.31+8772.56+60200</f>
        <v>443783.14</v>
      </c>
      <c r="P105" s="187" t="s">
        <v>202</v>
      </c>
      <c r="Q105" s="187"/>
      <c r="R105" s="188"/>
    </row>
    <row r="106" spans="1:18" ht="76.5">
      <c r="A106" s="108" t="s">
        <v>543</v>
      </c>
      <c r="B106" s="109" t="s">
        <v>544</v>
      </c>
      <c r="C106" s="328">
        <v>42759</v>
      </c>
      <c r="D106" s="328"/>
      <c r="E106" s="328"/>
      <c r="F106" s="328"/>
      <c r="G106" s="328"/>
      <c r="H106" s="328"/>
      <c r="I106" s="328"/>
      <c r="J106" s="328"/>
      <c r="K106" s="328"/>
      <c r="L106" s="328"/>
      <c r="M106" s="328"/>
      <c r="N106" s="106">
        <v>43465</v>
      </c>
      <c r="O106" s="186">
        <f>2005064.26+80516</f>
        <v>2085580.26</v>
      </c>
      <c r="P106" s="187" t="s">
        <v>202</v>
      </c>
      <c r="Q106" s="187"/>
      <c r="R106" s="188"/>
    </row>
    <row r="107" spans="1:18" ht="76.5">
      <c r="A107" s="108" t="s">
        <v>545</v>
      </c>
      <c r="B107" s="109" t="s">
        <v>546</v>
      </c>
      <c r="C107" s="328">
        <v>39953</v>
      </c>
      <c r="D107" s="364"/>
      <c r="E107" s="364"/>
      <c r="F107" s="364"/>
      <c r="G107" s="364"/>
      <c r="H107" s="364"/>
      <c r="I107" s="364"/>
      <c r="J107" s="364"/>
      <c r="K107" s="364"/>
      <c r="L107" s="364"/>
      <c r="M107" s="364"/>
      <c r="N107" s="106">
        <v>43465</v>
      </c>
      <c r="O107" s="186">
        <v>6745661</v>
      </c>
      <c r="P107" s="187"/>
      <c r="Q107" s="187" t="s">
        <v>202</v>
      </c>
      <c r="R107" s="188"/>
    </row>
    <row r="108" spans="1:18" ht="63.75">
      <c r="A108" s="108" t="s">
        <v>225</v>
      </c>
      <c r="B108" s="109" t="s">
        <v>547</v>
      </c>
      <c r="C108" s="328">
        <v>41282</v>
      </c>
      <c r="D108" s="328"/>
      <c r="E108" s="328"/>
      <c r="F108" s="328"/>
      <c r="G108" s="328"/>
      <c r="H108" s="328"/>
      <c r="I108" s="328"/>
      <c r="J108" s="328"/>
      <c r="K108" s="328"/>
      <c r="L108" s="328"/>
      <c r="M108" s="328"/>
      <c r="N108" s="106">
        <v>44926</v>
      </c>
      <c r="O108" s="186">
        <f>3000+107142.01+122753.27</f>
        <v>232895.28</v>
      </c>
      <c r="P108" s="187"/>
      <c r="Q108" s="187"/>
      <c r="R108" s="188" t="s">
        <v>202</v>
      </c>
    </row>
    <row r="109" spans="1:18" ht="63.75">
      <c r="A109" s="108" t="s">
        <v>548</v>
      </c>
      <c r="B109" s="116" t="s">
        <v>549</v>
      </c>
      <c r="C109" s="328">
        <v>42944</v>
      </c>
      <c r="D109" s="328"/>
      <c r="E109" s="328"/>
      <c r="F109" s="328"/>
      <c r="G109" s="328"/>
      <c r="H109" s="328"/>
      <c r="I109" s="328"/>
      <c r="J109" s="328"/>
      <c r="K109" s="328"/>
      <c r="L109" s="328"/>
      <c r="M109" s="328"/>
      <c r="N109" s="106">
        <v>43465</v>
      </c>
      <c r="O109" s="186">
        <v>748223.3</v>
      </c>
      <c r="P109" s="187"/>
      <c r="Q109" s="187"/>
      <c r="R109" s="188" t="s">
        <v>202</v>
      </c>
    </row>
    <row r="110" spans="1:18" ht="51">
      <c r="A110" s="108" t="s">
        <v>550</v>
      </c>
      <c r="B110" s="109" t="s">
        <v>324</v>
      </c>
      <c r="C110" s="328">
        <v>40680</v>
      </c>
      <c r="D110" s="328"/>
      <c r="E110" s="328"/>
      <c r="F110" s="328"/>
      <c r="G110" s="328"/>
      <c r="H110" s="328"/>
      <c r="I110" s="328"/>
      <c r="J110" s="328"/>
      <c r="K110" s="328"/>
      <c r="L110" s="328"/>
      <c r="M110" s="328"/>
      <c r="N110" s="106">
        <v>44196</v>
      </c>
      <c r="O110" s="186">
        <f>3121592.39+69606</f>
        <v>3191198.39</v>
      </c>
      <c r="P110" s="187" t="s">
        <v>202</v>
      </c>
      <c r="Q110" s="187"/>
      <c r="R110" s="188"/>
    </row>
    <row r="111" spans="1:18" ht="51">
      <c r="A111" s="108" t="s">
        <v>551</v>
      </c>
      <c r="B111" s="109" t="s">
        <v>324</v>
      </c>
      <c r="C111" s="328">
        <v>41811</v>
      </c>
      <c r="D111" s="328"/>
      <c r="E111" s="328"/>
      <c r="F111" s="328"/>
      <c r="G111" s="328"/>
      <c r="H111" s="328"/>
      <c r="I111" s="328"/>
      <c r="J111" s="328"/>
      <c r="K111" s="328"/>
      <c r="L111" s="328"/>
      <c r="M111" s="328"/>
      <c r="N111" s="106">
        <v>45291</v>
      </c>
      <c r="O111" s="186">
        <f>882537.17+18895.1</f>
        <v>901432.27</v>
      </c>
      <c r="P111" s="187" t="s">
        <v>202</v>
      </c>
      <c r="Q111" s="187"/>
      <c r="R111" s="188"/>
    </row>
    <row r="112" spans="1:18" ht="12.75">
      <c r="A112" s="191" t="s">
        <v>263</v>
      </c>
      <c r="B112" s="101" t="s">
        <v>264</v>
      </c>
      <c r="C112" s="190" t="s">
        <v>529</v>
      </c>
      <c r="D112" s="184">
        <v>12</v>
      </c>
      <c r="E112" s="184"/>
      <c r="F112" s="184"/>
      <c r="G112" s="184"/>
      <c r="H112" s="184"/>
      <c r="I112" s="184"/>
      <c r="J112" s="184"/>
      <c r="K112" s="184"/>
      <c r="L112" s="184">
        <v>2013</v>
      </c>
      <c r="M112" s="189">
        <v>42759</v>
      </c>
      <c r="N112" s="189">
        <v>43465</v>
      </c>
      <c r="O112" s="98">
        <f>213936.18+228463.26+9563.91+6297.84</f>
        <v>458261.19</v>
      </c>
      <c r="P112" s="187" t="s">
        <v>202</v>
      </c>
      <c r="Q112" s="99"/>
      <c r="R112" s="100"/>
    </row>
    <row r="113" spans="1:18" ht="51">
      <c r="A113" s="97" t="s">
        <v>736</v>
      </c>
      <c r="B113" s="97" t="s">
        <v>737</v>
      </c>
      <c r="C113" s="368">
        <v>43262</v>
      </c>
      <c r="D113" s="369"/>
      <c r="E113" s="369"/>
      <c r="F113" s="369"/>
      <c r="G113" s="369"/>
      <c r="H113" s="369"/>
      <c r="I113" s="369"/>
      <c r="J113" s="369"/>
      <c r="K113" s="369"/>
      <c r="L113" s="369"/>
      <c r="M113" s="370"/>
      <c r="N113" s="222">
        <v>43830</v>
      </c>
      <c r="O113" s="186">
        <v>80343.6</v>
      </c>
      <c r="P113" s="125" t="s">
        <v>202</v>
      </c>
      <c r="Q113" s="125"/>
      <c r="R113" s="124"/>
    </row>
    <row r="114" spans="1:18" ht="12.75">
      <c r="A114" s="134"/>
      <c r="B114" s="135"/>
      <c r="C114" s="136"/>
      <c r="D114" s="136"/>
      <c r="E114" s="136"/>
      <c r="F114" s="136"/>
      <c r="G114" s="136"/>
      <c r="H114" s="136"/>
      <c r="I114" s="136"/>
      <c r="J114" s="136"/>
      <c r="K114" s="136"/>
      <c r="L114" s="136"/>
      <c r="M114" s="136"/>
      <c r="N114" s="137"/>
      <c r="O114" s="138"/>
      <c r="P114" s="139"/>
      <c r="Q114" s="139"/>
      <c r="R114" s="139"/>
    </row>
    <row r="115" spans="1:18" ht="12.75">
      <c r="A115" s="140"/>
      <c r="B115" s="118"/>
      <c r="C115" s="119"/>
      <c r="D115" s="119"/>
      <c r="E115" s="119"/>
      <c r="F115" s="119"/>
      <c r="G115" s="119"/>
      <c r="H115" s="119"/>
      <c r="I115" s="119"/>
      <c r="J115" s="119"/>
      <c r="K115" s="119"/>
      <c r="L115" s="119"/>
      <c r="M115" s="119"/>
      <c r="N115" s="115"/>
      <c r="O115" s="120"/>
      <c r="P115" s="114"/>
      <c r="Q115" s="114"/>
      <c r="R115" s="114"/>
    </row>
    <row r="116" spans="1:18" ht="12.75">
      <c r="A116" s="141"/>
      <c r="B116" s="142"/>
      <c r="C116" s="143"/>
      <c r="D116" s="143"/>
      <c r="E116" s="143"/>
      <c r="F116" s="143"/>
      <c r="G116" s="144"/>
      <c r="H116" s="144"/>
      <c r="I116" s="144"/>
      <c r="J116" s="144"/>
      <c r="K116" s="144"/>
      <c r="L116" s="144"/>
      <c r="M116" s="144"/>
      <c r="N116" s="144"/>
      <c r="O116" s="145"/>
      <c r="P116" s="145"/>
      <c r="Q116" s="145"/>
      <c r="R116" s="145"/>
    </row>
    <row r="117" spans="1:18" ht="12.75">
      <c r="A117" s="329" t="s">
        <v>552</v>
      </c>
      <c r="B117" s="330"/>
      <c r="C117" s="330"/>
      <c r="D117" s="330"/>
      <c r="E117" s="330"/>
      <c r="F117" s="330"/>
      <c r="G117" s="330"/>
      <c r="H117" s="330"/>
      <c r="I117" s="330"/>
      <c r="J117" s="330"/>
      <c r="K117" s="330"/>
      <c r="L117" s="330"/>
      <c r="M117" s="330"/>
      <c r="N117" s="330"/>
      <c r="O117" s="330"/>
      <c r="P117" s="330"/>
      <c r="Q117" s="330"/>
      <c r="R117" s="331"/>
    </row>
    <row r="118" spans="1:18" ht="12.75">
      <c r="A118" s="121"/>
      <c r="B118" s="122"/>
      <c r="C118" s="122"/>
      <c r="D118" s="122"/>
      <c r="E118" s="122"/>
      <c r="F118" s="122"/>
      <c r="G118" s="122"/>
      <c r="H118" s="122"/>
      <c r="I118" s="122"/>
      <c r="J118" s="122"/>
      <c r="K118" s="122"/>
      <c r="L118" s="122"/>
      <c r="M118" s="122"/>
      <c r="N118" s="122"/>
      <c r="O118" s="122"/>
      <c r="P118" s="332" t="s">
        <v>553</v>
      </c>
      <c r="Q118" s="332"/>
      <c r="R118" s="344"/>
    </row>
    <row r="119" spans="1:18" ht="84">
      <c r="A119" s="174" t="s">
        <v>193</v>
      </c>
      <c r="B119" s="182" t="s">
        <v>306</v>
      </c>
      <c r="C119" s="333" t="s">
        <v>196</v>
      </c>
      <c r="D119" s="333"/>
      <c r="E119" s="333"/>
      <c r="F119" s="333"/>
      <c r="G119" s="333"/>
      <c r="H119" s="333"/>
      <c r="I119" s="333"/>
      <c r="J119" s="333"/>
      <c r="K119" s="333"/>
      <c r="L119" s="333"/>
      <c r="M119" s="333"/>
      <c r="N119" s="182" t="s">
        <v>197</v>
      </c>
      <c r="O119" s="180" t="s">
        <v>307</v>
      </c>
      <c r="P119" s="180" t="s">
        <v>199</v>
      </c>
      <c r="Q119" s="180" t="s">
        <v>308</v>
      </c>
      <c r="R119" s="181" t="s">
        <v>201</v>
      </c>
    </row>
    <row r="120" spans="1:18" ht="89.25">
      <c r="A120" s="108" t="s">
        <v>554</v>
      </c>
      <c r="B120" s="109" t="s">
        <v>555</v>
      </c>
      <c r="C120" s="328">
        <v>39973</v>
      </c>
      <c r="D120" s="328"/>
      <c r="E120" s="328"/>
      <c r="F120" s="328"/>
      <c r="G120" s="328"/>
      <c r="H120" s="328"/>
      <c r="I120" s="328"/>
      <c r="J120" s="328"/>
      <c r="K120" s="328"/>
      <c r="L120" s="328"/>
      <c r="M120" s="328"/>
      <c r="N120" s="106">
        <v>43465</v>
      </c>
      <c r="O120" s="98">
        <f>270183.57+313200+10071.38+12528</f>
        <v>605982.9500000001</v>
      </c>
      <c r="P120" s="187"/>
      <c r="Q120" s="187"/>
      <c r="R120" s="188" t="s">
        <v>202</v>
      </c>
    </row>
    <row r="121" spans="1:18" ht="76.5">
      <c r="A121" s="108" t="s">
        <v>556</v>
      </c>
      <c r="B121" s="109" t="s">
        <v>557</v>
      </c>
      <c r="C121" s="328">
        <v>41022</v>
      </c>
      <c r="D121" s="328"/>
      <c r="E121" s="328"/>
      <c r="F121" s="328"/>
      <c r="G121" s="328"/>
      <c r="H121" s="328"/>
      <c r="I121" s="328"/>
      <c r="J121" s="328"/>
      <c r="K121" s="328"/>
      <c r="L121" s="328"/>
      <c r="M121" s="328"/>
      <c r="N121" s="106">
        <v>44561</v>
      </c>
      <c r="O121" s="98">
        <f>273644.43+158400+15175.76+4752</f>
        <v>451972.19</v>
      </c>
      <c r="P121" s="187"/>
      <c r="Q121" s="187"/>
      <c r="R121" s="188" t="s">
        <v>202</v>
      </c>
    </row>
    <row r="122" spans="1:18" ht="63.75">
      <c r="A122" s="108" t="s">
        <v>558</v>
      </c>
      <c r="B122" s="109" t="s">
        <v>559</v>
      </c>
      <c r="C122" s="328">
        <v>42174</v>
      </c>
      <c r="D122" s="328"/>
      <c r="E122" s="328"/>
      <c r="F122" s="328"/>
      <c r="G122" s="328"/>
      <c r="H122" s="328"/>
      <c r="I122" s="328"/>
      <c r="J122" s="328"/>
      <c r="K122" s="328"/>
      <c r="L122" s="328"/>
      <c r="M122" s="328"/>
      <c r="N122" s="106">
        <v>45657</v>
      </c>
      <c r="O122" s="98">
        <v>403825.6</v>
      </c>
      <c r="P122" s="187"/>
      <c r="Q122" s="187" t="s">
        <v>202</v>
      </c>
      <c r="R122" s="188"/>
    </row>
    <row r="123" spans="1:18" ht="76.5">
      <c r="A123" s="191" t="s">
        <v>626</v>
      </c>
      <c r="B123" s="146" t="s">
        <v>627</v>
      </c>
      <c r="C123" s="348">
        <v>42808</v>
      </c>
      <c r="D123" s="348"/>
      <c r="E123" s="348"/>
      <c r="F123" s="348"/>
      <c r="G123" s="348"/>
      <c r="H123" s="348"/>
      <c r="I123" s="348"/>
      <c r="J123" s="348"/>
      <c r="K123" s="348"/>
      <c r="L123" s="348"/>
      <c r="M123" s="348"/>
      <c r="N123" s="85">
        <v>43465</v>
      </c>
      <c r="O123" s="98">
        <v>163723</v>
      </c>
      <c r="P123" s="124"/>
      <c r="Q123" s="125" t="s">
        <v>24</v>
      </c>
      <c r="R123" s="126"/>
    </row>
    <row r="124" spans="1:18" ht="114.75">
      <c r="A124" s="108" t="s">
        <v>319</v>
      </c>
      <c r="B124" s="109" t="s">
        <v>560</v>
      </c>
      <c r="C124" s="328">
        <v>39973</v>
      </c>
      <c r="D124" s="328"/>
      <c r="E124" s="328"/>
      <c r="F124" s="328"/>
      <c r="G124" s="328"/>
      <c r="H124" s="328"/>
      <c r="I124" s="328"/>
      <c r="J124" s="328"/>
      <c r="K124" s="328"/>
      <c r="L124" s="328"/>
      <c r="M124" s="328"/>
      <c r="N124" s="106">
        <v>43465</v>
      </c>
      <c r="O124" s="98">
        <f>1183755.85+547200+18000+13347.66-2795.43+34956</f>
        <v>1794464.08</v>
      </c>
      <c r="P124" s="187"/>
      <c r="Q124" s="187"/>
      <c r="R124" s="188" t="s">
        <v>202</v>
      </c>
    </row>
    <row r="125" spans="1:18" ht="63.75">
      <c r="A125" s="108" t="s">
        <v>561</v>
      </c>
      <c r="B125" s="109" t="s">
        <v>23</v>
      </c>
      <c r="C125" s="328">
        <v>39986</v>
      </c>
      <c r="D125" s="328"/>
      <c r="E125" s="328"/>
      <c r="F125" s="328"/>
      <c r="G125" s="328"/>
      <c r="H125" s="328"/>
      <c r="I125" s="328"/>
      <c r="J125" s="328"/>
      <c r="K125" s="328"/>
      <c r="L125" s="328"/>
      <c r="M125" s="328"/>
      <c r="N125" s="106">
        <v>43465</v>
      </c>
      <c r="O125" s="98">
        <f>61200+1836</f>
        <v>63036</v>
      </c>
      <c r="P125" s="187"/>
      <c r="Q125" s="187" t="s">
        <v>24</v>
      </c>
      <c r="R125" s="188"/>
    </row>
    <row r="126" spans="1:18" ht="178.5">
      <c r="A126" s="108" t="s">
        <v>25</v>
      </c>
      <c r="B126" s="109" t="s">
        <v>26</v>
      </c>
      <c r="C126" s="328">
        <v>41285</v>
      </c>
      <c r="D126" s="328"/>
      <c r="E126" s="328"/>
      <c r="F126" s="328"/>
      <c r="G126" s="328"/>
      <c r="H126" s="328"/>
      <c r="I126" s="328"/>
      <c r="J126" s="328"/>
      <c r="K126" s="328"/>
      <c r="L126" s="328"/>
      <c r="M126" s="328"/>
      <c r="N126" s="106">
        <v>44926</v>
      </c>
      <c r="O126" s="98">
        <v>55080.48</v>
      </c>
      <c r="P126" s="187"/>
      <c r="Q126" s="187" t="s">
        <v>202</v>
      </c>
      <c r="R126" s="188"/>
    </row>
    <row r="127" spans="1:18" ht="51">
      <c r="A127" s="108" t="s">
        <v>27</v>
      </c>
      <c r="B127" s="109" t="s">
        <v>28</v>
      </c>
      <c r="C127" s="328">
        <v>41282</v>
      </c>
      <c r="D127" s="328"/>
      <c r="E127" s="328"/>
      <c r="F127" s="328"/>
      <c r="G127" s="328"/>
      <c r="H127" s="328"/>
      <c r="I127" s="328"/>
      <c r="J127" s="328"/>
      <c r="K127" s="328"/>
      <c r="L127" s="328"/>
      <c r="M127" s="328"/>
      <c r="N127" s="106">
        <v>44926</v>
      </c>
      <c r="O127" s="98">
        <f>1928134+702000+80682.4+12771.48+15199.51-25834.64+21060+7224.25</f>
        <v>2741236.9999999995</v>
      </c>
      <c r="P127" s="187"/>
      <c r="Q127" s="187"/>
      <c r="R127" s="188" t="s">
        <v>202</v>
      </c>
    </row>
    <row r="128" spans="1:18" ht="63.75">
      <c r="A128" s="108" t="s">
        <v>29</v>
      </c>
      <c r="B128" s="109" t="s">
        <v>30</v>
      </c>
      <c r="C128" s="328">
        <v>43305</v>
      </c>
      <c r="D128" s="328"/>
      <c r="E128" s="328"/>
      <c r="F128" s="328"/>
      <c r="G128" s="328"/>
      <c r="H128" s="328"/>
      <c r="I128" s="328"/>
      <c r="J128" s="328"/>
      <c r="K128" s="328"/>
      <c r="L128" s="328"/>
      <c r="M128" s="328"/>
      <c r="N128" s="106">
        <v>43830</v>
      </c>
      <c r="O128" s="98">
        <f>983836.39+58104.03+114753.46</f>
        <v>1156693.8800000001</v>
      </c>
      <c r="P128" s="187" t="s">
        <v>202</v>
      </c>
      <c r="Q128" s="187"/>
      <c r="R128" s="188"/>
    </row>
    <row r="129" spans="1:18" ht="51">
      <c r="A129" s="108" t="s">
        <v>562</v>
      </c>
      <c r="B129" s="109" t="s">
        <v>563</v>
      </c>
      <c r="C129" s="328">
        <v>41548</v>
      </c>
      <c r="D129" s="328"/>
      <c r="E129" s="328"/>
      <c r="F129" s="328"/>
      <c r="G129" s="328"/>
      <c r="H129" s="328"/>
      <c r="I129" s="328"/>
      <c r="J129" s="328"/>
      <c r="K129" s="328"/>
      <c r="L129" s="328"/>
      <c r="M129" s="328"/>
      <c r="N129" s="106">
        <v>44926</v>
      </c>
      <c r="O129" s="98">
        <f>105866.22+10204.56</f>
        <v>116070.78</v>
      </c>
      <c r="P129" s="187"/>
      <c r="Q129" s="187"/>
      <c r="R129" s="188" t="s">
        <v>202</v>
      </c>
    </row>
    <row r="130" spans="1:18" ht="63.75">
      <c r="A130" s="108" t="s">
        <v>564</v>
      </c>
      <c r="B130" s="109" t="s">
        <v>565</v>
      </c>
      <c r="C130" s="328">
        <v>39986</v>
      </c>
      <c r="D130" s="328"/>
      <c r="E130" s="328"/>
      <c r="F130" s="328"/>
      <c r="G130" s="328"/>
      <c r="H130" s="328"/>
      <c r="I130" s="328"/>
      <c r="J130" s="328"/>
      <c r="K130" s="328"/>
      <c r="L130" s="328"/>
      <c r="M130" s="328"/>
      <c r="N130" s="106">
        <v>43465</v>
      </c>
      <c r="O130" s="98">
        <f>93600+2624.4</f>
        <v>96224.4</v>
      </c>
      <c r="P130" s="187"/>
      <c r="Q130" s="187" t="s">
        <v>202</v>
      </c>
      <c r="R130" s="188"/>
    </row>
    <row r="131" spans="1:18" ht="89.25">
      <c r="A131" s="108" t="s">
        <v>566</v>
      </c>
      <c r="B131" s="109" t="s">
        <v>567</v>
      </c>
      <c r="C131" s="328">
        <v>41548</v>
      </c>
      <c r="D131" s="328"/>
      <c r="E131" s="328"/>
      <c r="F131" s="328"/>
      <c r="G131" s="328"/>
      <c r="H131" s="328"/>
      <c r="I131" s="328"/>
      <c r="J131" s="328"/>
      <c r="K131" s="328"/>
      <c r="L131" s="328"/>
      <c r="M131" s="328"/>
      <c r="N131" s="106">
        <v>44926</v>
      </c>
      <c r="O131" s="98">
        <f>1483798.04+450000+488904.21+4987+13500-30294.59</f>
        <v>2410894.66</v>
      </c>
      <c r="P131" s="187"/>
      <c r="Q131" s="187"/>
      <c r="R131" s="188" t="s">
        <v>202</v>
      </c>
    </row>
    <row r="132" spans="1:18" ht="51">
      <c r="A132" s="108" t="s">
        <v>568</v>
      </c>
      <c r="B132" s="109" t="s">
        <v>569</v>
      </c>
      <c r="C132" s="328">
        <v>41807</v>
      </c>
      <c r="D132" s="328"/>
      <c r="E132" s="328"/>
      <c r="F132" s="328"/>
      <c r="G132" s="328"/>
      <c r="H132" s="328"/>
      <c r="I132" s="328"/>
      <c r="J132" s="328"/>
      <c r="K132" s="328"/>
      <c r="L132" s="328"/>
      <c r="M132" s="328"/>
      <c r="N132" s="106">
        <v>45291</v>
      </c>
      <c r="O132" s="98">
        <f>108000+3240</f>
        <v>111240</v>
      </c>
      <c r="P132" s="187"/>
      <c r="Q132" s="187" t="s">
        <v>202</v>
      </c>
      <c r="R132" s="188"/>
    </row>
    <row r="133" spans="1:18" ht="51">
      <c r="A133" s="108" t="s">
        <v>570</v>
      </c>
      <c r="B133" s="109" t="s">
        <v>571</v>
      </c>
      <c r="C133" s="328">
        <v>39973</v>
      </c>
      <c r="D133" s="328"/>
      <c r="E133" s="328"/>
      <c r="F133" s="328"/>
      <c r="G133" s="328"/>
      <c r="H133" s="328"/>
      <c r="I133" s="328"/>
      <c r="J133" s="328"/>
      <c r="K133" s="328"/>
      <c r="L133" s="328"/>
      <c r="M133" s="328"/>
      <c r="N133" s="106">
        <v>43465</v>
      </c>
      <c r="O133" s="98">
        <f>1048721.72+90000+12208.62+2700+6180</f>
        <v>1159810.34</v>
      </c>
      <c r="P133" s="187"/>
      <c r="Q133" s="187"/>
      <c r="R133" s="188" t="s">
        <v>202</v>
      </c>
    </row>
    <row r="134" spans="1:18" ht="76.5">
      <c r="A134" s="108" t="s">
        <v>572</v>
      </c>
      <c r="B134" s="109" t="s">
        <v>557</v>
      </c>
      <c r="C134" s="328">
        <v>39973</v>
      </c>
      <c r="D134" s="328"/>
      <c r="E134" s="328"/>
      <c r="F134" s="328"/>
      <c r="G134" s="328"/>
      <c r="H134" s="328"/>
      <c r="I134" s="328"/>
      <c r="J134" s="328"/>
      <c r="K134" s="328"/>
      <c r="L134" s="328"/>
      <c r="M134" s="328"/>
      <c r="N134" s="106">
        <v>43465</v>
      </c>
      <c r="O134" s="98">
        <f>251845.78+36000+17727+6523.08+1080</f>
        <v>313175.86000000004</v>
      </c>
      <c r="P134" s="187"/>
      <c r="Q134" s="187"/>
      <c r="R134" s="188" t="s">
        <v>202</v>
      </c>
    </row>
    <row r="135" spans="1:18" ht="51">
      <c r="A135" s="108" t="s">
        <v>573</v>
      </c>
      <c r="B135" s="109" t="s">
        <v>574</v>
      </c>
      <c r="C135" s="328">
        <v>41548</v>
      </c>
      <c r="D135" s="328"/>
      <c r="E135" s="328"/>
      <c r="F135" s="328"/>
      <c r="G135" s="328"/>
      <c r="H135" s="328"/>
      <c r="I135" s="328"/>
      <c r="J135" s="328"/>
      <c r="K135" s="328"/>
      <c r="L135" s="328"/>
      <c r="M135" s="328"/>
      <c r="N135" s="106">
        <v>44926</v>
      </c>
      <c r="O135" s="98">
        <f>446331.93+96620.46+36000+5996+11806.53+1080+1697.85</f>
        <v>599532.77</v>
      </c>
      <c r="P135" s="187"/>
      <c r="Q135" s="187"/>
      <c r="R135" s="188" t="s">
        <v>202</v>
      </c>
    </row>
    <row r="136" spans="1:18" ht="76.5">
      <c r="A136" s="108" t="s">
        <v>646</v>
      </c>
      <c r="B136" s="109" t="s">
        <v>647</v>
      </c>
      <c r="C136" s="328">
        <v>42944</v>
      </c>
      <c r="D136" s="328"/>
      <c r="E136" s="328"/>
      <c r="F136" s="328"/>
      <c r="G136" s="328"/>
      <c r="H136" s="328"/>
      <c r="I136" s="328"/>
      <c r="J136" s="328"/>
      <c r="K136" s="328"/>
      <c r="L136" s="328"/>
      <c r="M136" s="328"/>
      <c r="N136" s="106">
        <v>44561</v>
      </c>
      <c r="O136" s="98">
        <v>30786.45</v>
      </c>
      <c r="P136" s="187"/>
      <c r="Q136" s="187"/>
      <c r="R136" s="188" t="s">
        <v>202</v>
      </c>
    </row>
    <row r="137" spans="1:18" ht="89.25">
      <c r="A137" s="108" t="s">
        <v>575</v>
      </c>
      <c r="B137" s="109" t="s">
        <v>576</v>
      </c>
      <c r="C137" s="328">
        <v>43024</v>
      </c>
      <c r="D137" s="328"/>
      <c r="E137" s="328"/>
      <c r="F137" s="328"/>
      <c r="G137" s="328"/>
      <c r="H137" s="328"/>
      <c r="I137" s="328"/>
      <c r="J137" s="328"/>
      <c r="K137" s="328"/>
      <c r="L137" s="328"/>
      <c r="M137" s="328"/>
      <c r="N137" s="106">
        <v>44926</v>
      </c>
      <c r="O137" s="98">
        <v>202368</v>
      </c>
      <c r="P137" s="187"/>
      <c r="Q137" s="187" t="s">
        <v>202</v>
      </c>
      <c r="R137" s="188"/>
    </row>
    <row r="138" spans="1:18" ht="89.25">
      <c r="A138" s="108" t="s">
        <v>577</v>
      </c>
      <c r="B138" s="109" t="s">
        <v>578</v>
      </c>
      <c r="C138" s="328">
        <v>43146</v>
      </c>
      <c r="D138" s="328"/>
      <c r="E138" s="328"/>
      <c r="F138" s="328"/>
      <c r="G138" s="328"/>
      <c r="H138" s="328"/>
      <c r="I138" s="328"/>
      <c r="J138" s="328"/>
      <c r="K138" s="328"/>
      <c r="L138" s="328"/>
      <c r="M138" s="328"/>
      <c r="N138" s="106">
        <v>46752</v>
      </c>
      <c r="O138" s="98">
        <v>69397.25</v>
      </c>
      <c r="P138" s="187"/>
      <c r="Q138" s="184" t="s">
        <v>202</v>
      </c>
      <c r="R138" s="188"/>
    </row>
    <row r="139" spans="1:18" ht="51">
      <c r="A139" s="108" t="s">
        <v>579</v>
      </c>
      <c r="B139" s="109" t="s">
        <v>563</v>
      </c>
      <c r="C139" s="328">
        <v>41548</v>
      </c>
      <c r="D139" s="328"/>
      <c r="E139" s="328"/>
      <c r="F139" s="328"/>
      <c r="G139" s="328"/>
      <c r="H139" s="328"/>
      <c r="I139" s="328"/>
      <c r="J139" s="328"/>
      <c r="K139" s="328"/>
      <c r="L139" s="328"/>
      <c r="M139" s="328"/>
      <c r="N139" s="106">
        <v>44926</v>
      </c>
      <c r="O139" s="98">
        <f>230609.45+18895+7992.19</f>
        <v>257496.64</v>
      </c>
      <c r="P139" s="187" t="s">
        <v>202</v>
      </c>
      <c r="Q139" s="187"/>
      <c r="R139" s="188"/>
    </row>
    <row r="140" spans="1:18" ht="63.75">
      <c r="A140" s="108" t="s">
        <v>580</v>
      </c>
      <c r="B140" s="109" t="s">
        <v>581</v>
      </c>
      <c r="C140" s="328">
        <v>43146</v>
      </c>
      <c r="D140" s="328"/>
      <c r="E140" s="328"/>
      <c r="F140" s="328"/>
      <c r="G140" s="328"/>
      <c r="H140" s="328"/>
      <c r="I140" s="328"/>
      <c r="J140" s="328"/>
      <c r="K140" s="328"/>
      <c r="L140" s="328"/>
      <c r="M140" s="328"/>
      <c r="N140" s="106">
        <v>46752</v>
      </c>
      <c r="O140" s="98">
        <v>82800</v>
      </c>
      <c r="P140" s="187"/>
      <c r="Q140" s="187" t="s">
        <v>24</v>
      </c>
      <c r="R140" s="188"/>
    </row>
    <row r="141" spans="1:18" ht="12.75">
      <c r="A141" s="148"/>
      <c r="B141" s="149"/>
      <c r="C141" s="150"/>
      <c r="D141" s="151"/>
      <c r="E141" s="151"/>
      <c r="F141" s="151"/>
      <c r="G141" s="150"/>
      <c r="H141" s="150"/>
      <c r="I141" s="150"/>
      <c r="J141" s="150"/>
      <c r="K141" s="150"/>
      <c r="L141" s="150"/>
      <c r="M141" s="150"/>
      <c r="N141" s="150"/>
      <c r="O141" s="133"/>
      <c r="P141" s="133"/>
      <c r="Q141" s="133"/>
      <c r="R141" s="133"/>
    </row>
    <row r="142" spans="1:18" ht="12.75">
      <c r="A142" s="329" t="s">
        <v>582</v>
      </c>
      <c r="B142" s="330"/>
      <c r="C142" s="330"/>
      <c r="D142" s="330"/>
      <c r="E142" s="330"/>
      <c r="F142" s="330"/>
      <c r="G142" s="330"/>
      <c r="H142" s="330"/>
      <c r="I142" s="330"/>
      <c r="J142" s="330"/>
      <c r="K142" s="330"/>
      <c r="L142" s="330"/>
      <c r="M142" s="330"/>
      <c r="N142" s="330"/>
      <c r="O142" s="330"/>
      <c r="P142" s="330"/>
      <c r="Q142" s="330"/>
      <c r="R142" s="331"/>
    </row>
    <row r="143" spans="1:18" ht="12.75">
      <c r="A143" s="174"/>
      <c r="B143" s="182"/>
      <c r="C143" s="182"/>
      <c r="D143" s="182"/>
      <c r="E143" s="182"/>
      <c r="F143" s="182"/>
      <c r="G143" s="182"/>
      <c r="H143" s="182"/>
      <c r="I143" s="182"/>
      <c r="J143" s="182"/>
      <c r="K143" s="182"/>
      <c r="L143" s="182"/>
      <c r="M143" s="182"/>
      <c r="N143" s="182"/>
      <c r="O143" s="182"/>
      <c r="P143" s="332" t="s">
        <v>553</v>
      </c>
      <c r="Q143" s="332"/>
      <c r="R143" s="344"/>
    </row>
    <row r="144" spans="1:18" ht="84">
      <c r="A144" s="174" t="s">
        <v>193</v>
      </c>
      <c r="B144" s="182" t="s">
        <v>306</v>
      </c>
      <c r="C144" s="333" t="s">
        <v>196</v>
      </c>
      <c r="D144" s="333"/>
      <c r="E144" s="333"/>
      <c r="F144" s="333"/>
      <c r="G144" s="333"/>
      <c r="H144" s="333"/>
      <c r="I144" s="333"/>
      <c r="J144" s="333"/>
      <c r="K144" s="333"/>
      <c r="L144" s="333"/>
      <c r="M144" s="333"/>
      <c r="N144" s="182" t="s">
        <v>197</v>
      </c>
      <c r="O144" s="180" t="s">
        <v>307</v>
      </c>
      <c r="P144" s="180" t="s">
        <v>199</v>
      </c>
      <c r="Q144" s="180" t="s">
        <v>308</v>
      </c>
      <c r="R144" s="181" t="s">
        <v>201</v>
      </c>
    </row>
    <row r="145" spans="1:18" ht="63.75">
      <c r="A145" s="83" t="s">
        <v>583</v>
      </c>
      <c r="B145" s="84" t="s">
        <v>584</v>
      </c>
      <c r="C145" s="349">
        <v>41091</v>
      </c>
      <c r="D145" s="349"/>
      <c r="E145" s="349"/>
      <c r="F145" s="349"/>
      <c r="G145" s="349"/>
      <c r="H145" s="349"/>
      <c r="I145" s="349"/>
      <c r="J145" s="349"/>
      <c r="K145" s="349"/>
      <c r="L145" s="349"/>
      <c r="M145" s="349"/>
      <c r="N145" s="85">
        <v>44561</v>
      </c>
      <c r="O145" s="86">
        <f>3196886.95+85004.9</f>
        <v>3281891.85</v>
      </c>
      <c r="P145" s="87" t="s">
        <v>24</v>
      </c>
      <c r="Q145" s="87"/>
      <c r="R145" s="88"/>
    </row>
    <row r="146" spans="1:18" ht="63.75">
      <c r="A146" s="83" t="s">
        <v>585</v>
      </c>
      <c r="B146" s="84" t="s">
        <v>586</v>
      </c>
      <c r="C146" s="349">
        <v>41091</v>
      </c>
      <c r="D146" s="349"/>
      <c r="E146" s="349"/>
      <c r="F146" s="349"/>
      <c r="G146" s="349"/>
      <c r="H146" s="349"/>
      <c r="I146" s="349"/>
      <c r="J146" s="349"/>
      <c r="K146" s="349"/>
      <c r="L146" s="349"/>
      <c r="M146" s="349"/>
      <c r="N146" s="85">
        <v>44561</v>
      </c>
      <c r="O146" s="86">
        <f>1185214.72+33111.69</f>
        <v>1218326.41</v>
      </c>
      <c r="P146" s="87" t="s">
        <v>202</v>
      </c>
      <c r="Q146" s="87"/>
      <c r="R146" s="88"/>
    </row>
    <row r="147" spans="1:18" ht="63.75">
      <c r="A147" s="89" t="s">
        <v>587</v>
      </c>
      <c r="B147" s="90" t="s">
        <v>588</v>
      </c>
      <c r="C147" s="337">
        <v>43200</v>
      </c>
      <c r="D147" s="337"/>
      <c r="E147" s="337"/>
      <c r="F147" s="337"/>
      <c r="G147" s="337"/>
      <c r="H147" s="337"/>
      <c r="I147" s="337"/>
      <c r="J147" s="337"/>
      <c r="K147" s="337"/>
      <c r="L147" s="337"/>
      <c r="M147" s="337"/>
      <c r="N147" s="91">
        <v>45291</v>
      </c>
      <c r="O147" s="86">
        <f>1676518.83+46837.4</f>
        <v>1723356.23</v>
      </c>
      <c r="P147" s="87" t="s">
        <v>202</v>
      </c>
      <c r="Q147" s="87"/>
      <c r="R147" s="88"/>
    </row>
    <row r="148" spans="1:18" ht="78.75">
      <c r="A148" s="97" t="s">
        <v>738</v>
      </c>
      <c r="B148" s="173" t="s">
        <v>739</v>
      </c>
      <c r="C148" s="348">
        <v>43200</v>
      </c>
      <c r="D148" s="348"/>
      <c r="E148" s="348"/>
      <c r="F148" s="348"/>
      <c r="G148" s="348"/>
      <c r="H148" s="348"/>
      <c r="I148" s="348"/>
      <c r="J148" s="348"/>
      <c r="K148" s="348"/>
      <c r="L148" s="348"/>
      <c r="M148" s="348"/>
      <c r="N148" s="219">
        <v>44561</v>
      </c>
      <c r="O148" s="223">
        <v>343022.21</v>
      </c>
      <c r="P148" s="124" t="s">
        <v>202</v>
      </c>
      <c r="Q148" s="124"/>
      <c r="R148" s="124"/>
    </row>
    <row r="149" spans="1:18" ht="52.5">
      <c r="A149" s="83" t="s">
        <v>589</v>
      </c>
      <c r="B149" s="84" t="s">
        <v>590</v>
      </c>
      <c r="C149" s="349">
        <v>41282</v>
      </c>
      <c r="D149" s="349"/>
      <c r="E149" s="349"/>
      <c r="F149" s="349"/>
      <c r="G149" s="349"/>
      <c r="H149" s="349"/>
      <c r="I149" s="349"/>
      <c r="J149" s="349"/>
      <c r="K149" s="349"/>
      <c r="L149" s="349"/>
      <c r="M149" s="349"/>
      <c r="N149" s="85">
        <v>44926</v>
      </c>
      <c r="O149" s="86">
        <v>97284</v>
      </c>
      <c r="P149" s="87"/>
      <c r="Q149" s="87" t="s">
        <v>202</v>
      </c>
      <c r="R149" s="88"/>
    </row>
    <row r="150" spans="1:18" ht="52.5">
      <c r="A150" s="83" t="s">
        <v>591</v>
      </c>
      <c r="B150" s="84" t="s">
        <v>592</v>
      </c>
      <c r="C150" s="349">
        <v>41091</v>
      </c>
      <c r="D150" s="349"/>
      <c r="E150" s="349"/>
      <c r="F150" s="349"/>
      <c r="G150" s="349"/>
      <c r="H150" s="349"/>
      <c r="I150" s="349"/>
      <c r="J150" s="349"/>
      <c r="K150" s="349"/>
      <c r="L150" s="349"/>
      <c r="M150" s="349"/>
      <c r="N150" s="85">
        <v>44561</v>
      </c>
      <c r="O150" s="86">
        <f>565953.12+15811.2</f>
        <v>581764.32</v>
      </c>
      <c r="P150" s="87" t="s">
        <v>202</v>
      </c>
      <c r="Q150" s="87"/>
      <c r="R150" s="88"/>
    </row>
    <row r="151" spans="1:18" ht="52.5">
      <c r="A151" s="83" t="s">
        <v>593</v>
      </c>
      <c r="B151" s="84" t="s">
        <v>584</v>
      </c>
      <c r="C151" s="349">
        <v>41091</v>
      </c>
      <c r="D151" s="349"/>
      <c r="E151" s="349"/>
      <c r="F151" s="349"/>
      <c r="G151" s="349"/>
      <c r="H151" s="349"/>
      <c r="I151" s="349"/>
      <c r="J151" s="349"/>
      <c r="K151" s="349"/>
      <c r="L151" s="349"/>
      <c r="M151" s="349"/>
      <c r="N151" s="85">
        <v>44561</v>
      </c>
      <c r="O151" s="86">
        <f>1127112.4+31488.48</f>
        <v>1158600.88</v>
      </c>
      <c r="P151" s="87" t="s">
        <v>202</v>
      </c>
      <c r="Q151" s="87"/>
      <c r="R151" s="88"/>
    </row>
    <row r="152" spans="1:18" ht="52.5">
      <c r="A152" s="83" t="s">
        <v>594</v>
      </c>
      <c r="B152" s="84" t="s">
        <v>584</v>
      </c>
      <c r="C152" s="349">
        <v>41091</v>
      </c>
      <c r="D152" s="349"/>
      <c r="E152" s="349"/>
      <c r="F152" s="349"/>
      <c r="G152" s="349"/>
      <c r="H152" s="349"/>
      <c r="I152" s="349"/>
      <c r="J152" s="349"/>
      <c r="K152" s="349"/>
      <c r="L152" s="349"/>
      <c r="M152" s="349"/>
      <c r="N152" s="85">
        <v>44561</v>
      </c>
      <c r="O152" s="86">
        <f>562087.12+15703.19</f>
        <v>577790.3099999999</v>
      </c>
      <c r="P152" s="87" t="s">
        <v>202</v>
      </c>
      <c r="Q152" s="87"/>
      <c r="R152" s="88"/>
    </row>
    <row r="153" spans="1:18" ht="12.75">
      <c r="A153" s="148"/>
      <c r="B153" s="149"/>
      <c r="C153" s="152"/>
      <c r="D153" s="152"/>
      <c r="E153" s="152"/>
      <c r="F153" s="152"/>
      <c r="G153" s="152"/>
      <c r="H153" s="152"/>
      <c r="I153" s="152"/>
      <c r="J153" s="152"/>
      <c r="K153" s="152"/>
      <c r="L153" s="152"/>
      <c r="M153" s="152"/>
      <c r="N153" s="150"/>
      <c r="O153" s="133"/>
      <c r="P153" s="133"/>
      <c r="Q153" s="133"/>
      <c r="R153" s="133"/>
    </row>
    <row r="154" spans="1:18" ht="12.75">
      <c r="A154" s="329" t="s">
        <v>595</v>
      </c>
      <c r="B154" s="330"/>
      <c r="C154" s="330"/>
      <c r="D154" s="330"/>
      <c r="E154" s="330"/>
      <c r="F154" s="330"/>
      <c r="G154" s="330"/>
      <c r="H154" s="330"/>
      <c r="I154" s="330"/>
      <c r="J154" s="330"/>
      <c r="K154" s="330"/>
      <c r="L154" s="330"/>
      <c r="M154" s="330"/>
      <c r="N154" s="330"/>
      <c r="O154" s="330"/>
      <c r="P154" s="330"/>
      <c r="Q154" s="330"/>
      <c r="R154" s="331"/>
    </row>
    <row r="155" spans="1:18" ht="12.75">
      <c r="A155" s="81"/>
      <c r="B155" s="82"/>
      <c r="C155" s="82"/>
      <c r="D155" s="82"/>
      <c r="E155" s="82"/>
      <c r="F155" s="82"/>
      <c r="G155" s="82"/>
      <c r="H155" s="82"/>
      <c r="I155" s="82"/>
      <c r="J155" s="82"/>
      <c r="K155" s="82"/>
      <c r="L155" s="82"/>
      <c r="M155" s="82"/>
      <c r="N155" s="82"/>
      <c r="O155" s="82"/>
      <c r="P155" s="332" t="s">
        <v>553</v>
      </c>
      <c r="Q155" s="332"/>
      <c r="R155" s="344"/>
    </row>
    <row r="156" spans="1:18" ht="46.5">
      <c r="A156" s="81" t="s">
        <v>193</v>
      </c>
      <c r="B156" s="82" t="s">
        <v>306</v>
      </c>
      <c r="C156" s="333" t="s">
        <v>196</v>
      </c>
      <c r="D156" s="333"/>
      <c r="E156" s="333"/>
      <c r="F156" s="333"/>
      <c r="G156" s="333"/>
      <c r="H156" s="333"/>
      <c r="I156" s="333"/>
      <c r="J156" s="333"/>
      <c r="K156" s="333"/>
      <c r="L156" s="333"/>
      <c r="M156" s="333"/>
      <c r="N156" s="82" t="s">
        <v>197</v>
      </c>
      <c r="O156" s="79" t="s">
        <v>307</v>
      </c>
      <c r="P156" s="79" t="s">
        <v>199</v>
      </c>
      <c r="Q156" s="79" t="s">
        <v>308</v>
      </c>
      <c r="R156" s="80" t="s">
        <v>201</v>
      </c>
    </row>
    <row r="157" spans="1:18" ht="78.75">
      <c r="A157" s="83" t="s">
        <v>596</v>
      </c>
      <c r="B157" s="84" t="s">
        <v>597</v>
      </c>
      <c r="C157" s="349">
        <v>37651</v>
      </c>
      <c r="D157" s="349"/>
      <c r="E157" s="349"/>
      <c r="F157" s="349"/>
      <c r="G157" s="349"/>
      <c r="H157" s="349"/>
      <c r="I157" s="349"/>
      <c r="J157" s="349"/>
      <c r="K157" s="349"/>
      <c r="L157" s="349"/>
      <c r="M157" s="349"/>
      <c r="N157" s="92" t="s">
        <v>598</v>
      </c>
      <c r="O157" s="93">
        <v>0</v>
      </c>
      <c r="P157" s="87" t="s">
        <v>152</v>
      </c>
      <c r="Q157" s="87" t="s">
        <v>152</v>
      </c>
      <c r="R157" s="88" t="s">
        <v>152</v>
      </c>
    </row>
    <row r="158" spans="1:18" ht="66">
      <c r="A158" s="83" t="s">
        <v>599</v>
      </c>
      <c r="B158" s="84" t="s">
        <v>600</v>
      </c>
      <c r="C158" s="349">
        <v>37407</v>
      </c>
      <c r="D158" s="349"/>
      <c r="E158" s="349"/>
      <c r="F158" s="349"/>
      <c r="G158" s="349"/>
      <c r="H158" s="349"/>
      <c r="I158" s="349"/>
      <c r="J158" s="349"/>
      <c r="K158" s="349"/>
      <c r="L158" s="349"/>
      <c r="M158" s="349"/>
      <c r="N158" s="92" t="s">
        <v>601</v>
      </c>
      <c r="O158" s="93">
        <v>0</v>
      </c>
      <c r="P158" s="87" t="s">
        <v>152</v>
      </c>
      <c r="Q158" s="87" t="s">
        <v>152</v>
      </c>
      <c r="R158" s="88" t="s">
        <v>152</v>
      </c>
    </row>
    <row r="159" spans="1:18" ht="12.75">
      <c r="A159" s="153"/>
      <c r="B159" s="149"/>
      <c r="C159" s="150"/>
      <c r="D159" s="151"/>
      <c r="E159" s="151"/>
      <c r="F159" s="151"/>
      <c r="G159" s="150"/>
      <c r="H159" s="150"/>
      <c r="I159" s="150"/>
      <c r="J159" s="150"/>
      <c r="K159" s="150"/>
      <c r="L159" s="150"/>
      <c r="M159" s="150"/>
      <c r="N159" s="150"/>
      <c r="O159" s="133"/>
      <c r="P159" s="133"/>
      <c r="Q159" s="133"/>
      <c r="R159" s="133"/>
    </row>
    <row r="160" spans="1:18" ht="12.75">
      <c r="A160" s="329" t="s">
        <v>602</v>
      </c>
      <c r="B160" s="330"/>
      <c r="C160" s="330"/>
      <c r="D160" s="330"/>
      <c r="E160" s="330"/>
      <c r="F160" s="330"/>
      <c r="G160" s="330"/>
      <c r="H160" s="330"/>
      <c r="I160" s="330"/>
      <c r="J160" s="330"/>
      <c r="K160" s="330"/>
      <c r="L160" s="330"/>
      <c r="M160" s="330"/>
      <c r="N160" s="330"/>
      <c r="O160" s="330"/>
      <c r="P160" s="330"/>
      <c r="Q160" s="330"/>
      <c r="R160" s="331"/>
    </row>
    <row r="161" spans="1:18" ht="12.75">
      <c r="A161" s="81"/>
      <c r="B161" s="82"/>
      <c r="C161" s="82"/>
      <c r="D161" s="82"/>
      <c r="E161" s="82"/>
      <c r="F161" s="82"/>
      <c r="G161" s="82"/>
      <c r="H161" s="82"/>
      <c r="I161" s="82"/>
      <c r="J161" s="82"/>
      <c r="K161" s="82"/>
      <c r="L161" s="82"/>
      <c r="M161" s="82"/>
      <c r="N161" s="82"/>
      <c r="O161" s="82"/>
      <c r="P161" s="332" t="s">
        <v>603</v>
      </c>
      <c r="Q161" s="332"/>
      <c r="R161" s="344"/>
    </row>
    <row r="162" spans="1:18" ht="46.5">
      <c r="A162" s="81" t="s">
        <v>193</v>
      </c>
      <c r="B162" s="82" t="s">
        <v>306</v>
      </c>
      <c r="C162" s="333" t="s">
        <v>196</v>
      </c>
      <c r="D162" s="333"/>
      <c r="E162" s="333"/>
      <c r="F162" s="333"/>
      <c r="G162" s="333"/>
      <c r="H162" s="333"/>
      <c r="I162" s="333"/>
      <c r="J162" s="333"/>
      <c r="K162" s="333"/>
      <c r="L162" s="333"/>
      <c r="M162" s="333"/>
      <c r="N162" s="82" t="s">
        <v>197</v>
      </c>
      <c r="O162" s="79" t="s">
        <v>307</v>
      </c>
      <c r="P162" s="79" t="s">
        <v>199</v>
      </c>
      <c r="Q162" s="94" t="s">
        <v>604</v>
      </c>
      <c r="R162" s="80" t="s">
        <v>201</v>
      </c>
    </row>
    <row r="163" spans="1:18" ht="66">
      <c r="A163" s="191" t="s">
        <v>605</v>
      </c>
      <c r="B163" s="97" t="s">
        <v>606</v>
      </c>
      <c r="C163" s="348">
        <v>42384</v>
      </c>
      <c r="D163" s="348"/>
      <c r="E163" s="348"/>
      <c r="F163" s="348"/>
      <c r="G163" s="348"/>
      <c r="H163" s="348"/>
      <c r="I163" s="348"/>
      <c r="J163" s="348"/>
      <c r="K163" s="348"/>
      <c r="L163" s="348"/>
      <c r="M163" s="348"/>
      <c r="N163" s="85">
        <v>46022</v>
      </c>
      <c r="O163" s="123">
        <v>18000</v>
      </c>
      <c r="P163" s="124"/>
      <c r="Q163" s="125" t="s">
        <v>202</v>
      </c>
      <c r="R163" s="126"/>
    </row>
    <row r="164" spans="1:18" ht="81">
      <c r="A164" s="83" t="s">
        <v>607</v>
      </c>
      <c r="B164" s="154" t="s">
        <v>648</v>
      </c>
      <c r="C164" s="349">
        <v>41367</v>
      </c>
      <c r="D164" s="349"/>
      <c r="E164" s="349"/>
      <c r="F164" s="349"/>
      <c r="G164" s="349"/>
      <c r="H164" s="349"/>
      <c r="I164" s="349"/>
      <c r="J164" s="349"/>
      <c r="K164" s="349"/>
      <c r="L164" s="349"/>
      <c r="M164" s="349"/>
      <c r="N164" s="85">
        <v>44926</v>
      </c>
      <c r="O164" s="86">
        <v>47397</v>
      </c>
      <c r="P164" s="87"/>
      <c r="Q164" s="87" t="s">
        <v>202</v>
      </c>
      <c r="R164" s="88"/>
    </row>
    <row r="165" spans="1:18" ht="52.5">
      <c r="A165" s="95" t="s">
        <v>608</v>
      </c>
      <c r="B165" s="70" t="s">
        <v>609</v>
      </c>
      <c r="C165" s="350" t="s">
        <v>610</v>
      </c>
      <c r="D165" s="351"/>
      <c r="E165" s="351"/>
      <c r="F165" s="351"/>
      <c r="G165" s="351"/>
      <c r="H165" s="351"/>
      <c r="I165" s="351"/>
      <c r="J165" s="351"/>
      <c r="K165" s="351"/>
      <c r="L165" s="351"/>
      <c r="M165" s="351"/>
      <c r="N165" s="96" t="s">
        <v>645</v>
      </c>
      <c r="O165" s="93">
        <v>0</v>
      </c>
      <c r="P165" s="87" t="s">
        <v>152</v>
      </c>
      <c r="Q165" s="87" t="s">
        <v>152</v>
      </c>
      <c r="R165" s="88" t="s">
        <v>152</v>
      </c>
    </row>
    <row r="166" spans="1:18" ht="52.5">
      <c r="A166" s="83" t="s">
        <v>611</v>
      </c>
      <c r="B166" s="84" t="s">
        <v>612</v>
      </c>
      <c r="C166" s="349">
        <v>36893</v>
      </c>
      <c r="D166" s="349"/>
      <c r="E166" s="349"/>
      <c r="F166" s="349"/>
      <c r="G166" s="349"/>
      <c r="H166" s="349"/>
      <c r="I166" s="349"/>
      <c r="J166" s="349"/>
      <c r="K166" s="349"/>
      <c r="L166" s="349"/>
      <c r="M166" s="349"/>
      <c r="N166" s="85">
        <v>55155</v>
      </c>
      <c r="O166" s="86">
        <v>0</v>
      </c>
      <c r="P166" s="87" t="s">
        <v>152</v>
      </c>
      <c r="Q166" s="87" t="s">
        <v>152</v>
      </c>
      <c r="R166" s="88" t="s">
        <v>152</v>
      </c>
    </row>
    <row r="167" spans="1:18" ht="52.5">
      <c r="A167" s="83" t="s">
        <v>297</v>
      </c>
      <c r="B167" s="84" t="s">
        <v>613</v>
      </c>
      <c r="C167" s="349">
        <v>37316</v>
      </c>
      <c r="D167" s="349"/>
      <c r="E167" s="349"/>
      <c r="F167" s="349"/>
      <c r="G167" s="349"/>
      <c r="H167" s="349"/>
      <c r="I167" s="349"/>
      <c r="J167" s="349"/>
      <c r="K167" s="349"/>
      <c r="L167" s="349"/>
      <c r="M167" s="349"/>
      <c r="N167" s="85">
        <v>55579</v>
      </c>
      <c r="O167" s="86">
        <v>0</v>
      </c>
      <c r="P167" s="87" t="s">
        <v>152</v>
      </c>
      <c r="Q167" s="87" t="s">
        <v>152</v>
      </c>
      <c r="R167" s="88" t="s">
        <v>152</v>
      </c>
    </row>
    <row r="168" spans="1:18" ht="13.5" thickBot="1">
      <c r="A168" s="224"/>
      <c r="B168" s="225"/>
      <c r="C168" s="225"/>
      <c r="D168" s="225"/>
      <c r="E168" s="225"/>
      <c r="F168" s="225"/>
      <c r="G168" s="226"/>
      <c r="H168" s="226"/>
      <c r="I168" s="226"/>
      <c r="J168" s="226"/>
      <c r="K168" s="226"/>
      <c r="L168" s="226"/>
      <c r="M168" s="226"/>
      <c r="N168" s="226"/>
      <c r="O168" s="227"/>
      <c r="P168" s="227"/>
      <c r="Q168" s="227"/>
      <c r="R168" s="227"/>
    </row>
    <row r="169" spans="1:18" ht="12.75">
      <c r="A169" s="361" t="s">
        <v>614</v>
      </c>
      <c r="B169" s="362"/>
      <c r="C169" s="362"/>
      <c r="D169" s="362"/>
      <c r="E169" s="362"/>
      <c r="F169" s="362"/>
      <c r="G169" s="362"/>
      <c r="H169" s="362"/>
      <c r="I169" s="362"/>
      <c r="J169" s="362"/>
      <c r="K169" s="362"/>
      <c r="L169" s="362"/>
      <c r="M169" s="362"/>
      <c r="N169" s="362"/>
      <c r="O169" s="362"/>
      <c r="P169" s="362"/>
      <c r="Q169" s="362"/>
      <c r="R169" s="363"/>
    </row>
    <row r="170" spans="1:18" ht="12.75">
      <c r="A170" s="81"/>
      <c r="B170" s="82"/>
      <c r="C170" s="82"/>
      <c r="D170" s="82"/>
      <c r="E170" s="82"/>
      <c r="F170" s="82"/>
      <c r="G170" s="82"/>
      <c r="H170" s="82"/>
      <c r="I170" s="82"/>
      <c r="J170" s="82"/>
      <c r="K170" s="82"/>
      <c r="L170" s="82"/>
      <c r="M170" s="82"/>
      <c r="N170" s="82"/>
      <c r="O170" s="82"/>
      <c r="P170" s="332" t="s">
        <v>553</v>
      </c>
      <c r="Q170" s="332"/>
      <c r="R170" s="344"/>
    </row>
    <row r="171" spans="1:18" ht="46.5">
      <c r="A171" s="81" t="s">
        <v>615</v>
      </c>
      <c r="B171" s="82" t="s">
        <v>194</v>
      </c>
      <c r="C171" s="78" t="s">
        <v>616</v>
      </c>
      <c r="D171" s="78"/>
      <c r="E171" s="78"/>
      <c r="F171" s="78"/>
      <c r="G171" s="78"/>
      <c r="H171" s="78"/>
      <c r="I171" s="78"/>
      <c r="J171" s="78"/>
      <c r="K171" s="78"/>
      <c r="L171" s="78"/>
      <c r="M171" s="82" t="s">
        <v>617</v>
      </c>
      <c r="N171" s="82" t="s">
        <v>197</v>
      </c>
      <c r="O171" s="79" t="s">
        <v>307</v>
      </c>
      <c r="P171" s="79" t="s">
        <v>618</v>
      </c>
      <c r="Q171" s="94" t="s">
        <v>308</v>
      </c>
      <c r="R171" s="80" t="s">
        <v>201</v>
      </c>
    </row>
    <row r="172" spans="1:18" ht="26.25">
      <c r="A172" s="191" t="s">
        <v>619</v>
      </c>
      <c r="B172" s="101" t="s">
        <v>740</v>
      </c>
      <c r="C172" s="102" t="s">
        <v>474</v>
      </c>
      <c r="D172" s="184">
        <v>54</v>
      </c>
      <c r="E172" s="184">
        <v>20</v>
      </c>
      <c r="F172" s="184">
        <v>12</v>
      </c>
      <c r="G172" s="184">
        <v>14</v>
      </c>
      <c r="H172" s="184"/>
      <c r="I172" s="184"/>
      <c r="J172" s="184"/>
      <c r="K172" s="184"/>
      <c r="L172" s="184">
        <v>2012</v>
      </c>
      <c r="M172" s="189">
        <v>42142</v>
      </c>
      <c r="N172" s="127" t="s">
        <v>620</v>
      </c>
      <c r="O172" s="86">
        <f>1000605.18+240996+274484</f>
        <v>1516085.1800000002</v>
      </c>
      <c r="P172" s="187" t="s">
        <v>202</v>
      </c>
      <c r="Q172" s="187"/>
      <c r="R172" s="188"/>
    </row>
    <row r="173" spans="1:18" ht="26.25">
      <c r="A173" s="191" t="s">
        <v>621</v>
      </c>
      <c r="B173" s="101" t="s">
        <v>741</v>
      </c>
      <c r="C173" s="102" t="s">
        <v>143</v>
      </c>
      <c r="D173" s="184">
        <v>52</v>
      </c>
      <c r="E173" s="184"/>
      <c r="F173" s="184"/>
      <c r="G173" s="184"/>
      <c r="H173" s="184"/>
      <c r="I173" s="184"/>
      <c r="J173" s="184"/>
      <c r="K173" s="184"/>
      <c r="L173" s="184">
        <v>2013</v>
      </c>
      <c r="M173" s="189">
        <v>42135</v>
      </c>
      <c r="N173" s="127" t="s">
        <v>620</v>
      </c>
      <c r="O173" s="86">
        <v>1120039.87</v>
      </c>
      <c r="P173" s="187" t="s">
        <v>202</v>
      </c>
      <c r="Q173" s="187"/>
      <c r="R173" s="188"/>
    </row>
    <row r="174" spans="1:18" ht="26.25">
      <c r="A174" s="191" t="s">
        <v>622</v>
      </c>
      <c r="B174" s="101" t="s">
        <v>742</v>
      </c>
      <c r="C174" s="102" t="s">
        <v>96</v>
      </c>
      <c r="D174" s="184">
        <v>48</v>
      </c>
      <c r="E174" s="184"/>
      <c r="F174" s="184"/>
      <c r="G174" s="184"/>
      <c r="H174" s="184"/>
      <c r="I174" s="184"/>
      <c r="J174" s="184"/>
      <c r="K174" s="184"/>
      <c r="L174" s="184">
        <v>2013</v>
      </c>
      <c r="M174" s="189">
        <v>42131</v>
      </c>
      <c r="N174" s="127" t="s">
        <v>620</v>
      </c>
      <c r="O174" s="86">
        <v>901195.48</v>
      </c>
      <c r="P174" s="187" t="s">
        <v>202</v>
      </c>
      <c r="Q174" s="187"/>
      <c r="R174" s="188"/>
    </row>
    <row r="175" spans="1:18" ht="26.25">
      <c r="A175" s="191" t="s">
        <v>623</v>
      </c>
      <c r="B175" s="101" t="s">
        <v>624</v>
      </c>
      <c r="C175" s="102" t="s">
        <v>525</v>
      </c>
      <c r="D175" s="184">
        <v>32</v>
      </c>
      <c r="E175" s="184">
        <v>4</v>
      </c>
      <c r="F175" s="184">
        <v>0</v>
      </c>
      <c r="G175" s="184"/>
      <c r="H175" s="184"/>
      <c r="I175" s="184"/>
      <c r="J175" s="184"/>
      <c r="K175" s="184"/>
      <c r="L175" s="184">
        <v>2013</v>
      </c>
      <c r="M175" s="189">
        <v>42129</v>
      </c>
      <c r="N175" s="127" t="s">
        <v>620</v>
      </c>
      <c r="O175" s="86">
        <f>709398.43+45374</f>
        <v>754772.43</v>
      </c>
      <c r="P175" s="187" t="s">
        <v>202</v>
      </c>
      <c r="Q175" s="187"/>
      <c r="R175" s="188"/>
    </row>
    <row r="176" spans="1:18" ht="39.75" thickBot="1">
      <c r="A176" s="155" t="s">
        <v>649</v>
      </c>
      <c r="B176" s="228" t="s">
        <v>743</v>
      </c>
      <c r="C176" s="128" t="s">
        <v>78</v>
      </c>
      <c r="D176" s="128"/>
      <c r="E176" s="128"/>
      <c r="F176" s="128"/>
      <c r="G176" s="128"/>
      <c r="H176" s="128"/>
      <c r="I176" s="128"/>
      <c r="J176" s="128"/>
      <c r="K176" s="128"/>
      <c r="L176" s="128"/>
      <c r="M176" s="85">
        <v>43096</v>
      </c>
      <c r="N176" s="127" t="s">
        <v>620</v>
      </c>
      <c r="O176" s="86">
        <v>1754321.29</v>
      </c>
      <c r="P176" s="147" t="s">
        <v>202</v>
      </c>
      <c r="Q176" s="128"/>
      <c r="R176" s="156"/>
    </row>
    <row r="177" spans="1:18" ht="27" thickBot="1">
      <c r="A177" s="229" t="s">
        <v>744</v>
      </c>
      <c r="B177" s="230" t="s">
        <v>745</v>
      </c>
      <c r="C177" s="231" t="s">
        <v>489</v>
      </c>
      <c r="D177" s="128"/>
      <c r="E177" s="128"/>
      <c r="F177" s="128"/>
      <c r="G177" s="128"/>
      <c r="H177" s="128"/>
      <c r="I177" s="128"/>
      <c r="J177" s="128"/>
      <c r="K177" s="128"/>
      <c r="L177" s="128"/>
      <c r="M177" s="85">
        <v>43096</v>
      </c>
      <c r="N177" s="127" t="s">
        <v>620</v>
      </c>
      <c r="O177" s="86">
        <f>1542686.97+355762</f>
        <v>1898448.97</v>
      </c>
      <c r="P177" s="147" t="s">
        <v>202</v>
      </c>
      <c r="Q177" s="128"/>
      <c r="R177" s="156"/>
    </row>
    <row r="178" spans="1:18" ht="26.25">
      <c r="A178" s="155" t="s">
        <v>746</v>
      </c>
      <c r="B178" s="232" t="s">
        <v>747</v>
      </c>
      <c r="C178" s="128" t="s">
        <v>112</v>
      </c>
      <c r="D178" s="128"/>
      <c r="E178" s="128"/>
      <c r="F178" s="128"/>
      <c r="G178" s="128"/>
      <c r="H178" s="128"/>
      <c r="I178" s="128"/>
      <c r="J178" s="128"/>
      <c r="K178" s="128"/>
      <c r="L178" s="128"/>
      <c r="M178" s="85">
        <v>43096</v>
      </c>
      <c r="N178" s="127" t="s">
        <v>620</v>
      </c>
      <c r="O178" s="86">
        <f>781475.57+313798+349526</f>
        <v>1444799.5699999998</v>
      </c>
      <c r="P178" s="147" t="s">
        <v>202</v>
      </c>
      <c r="Q178" s="128"/>
      <c r="R178" s="156"/>
    </row>
    <row r="179" spans="1:18" ht="27" thickBot="1">
      <c r="A179" s="157" t="s">
        <v>748</v>
      </c>
      <c r="B179" s="158" t="s">
        <v>749</v>
      </c>
      <c r="C179" s="159" t="s">
        <v>516</v>
      </c>
      <c r="D179" s="159"/>
      <c r="E179" s="159"/>
      <c r="F179" s="159"/>
      <c r="G179" s="159"/>
      <c r="H179" s="159"/>
      <c r="I179" s="159"/>
      <c r="J179" s="159"/>
      <c r="K179" s="159"/>
      <c r="L179" s="159"/>
      <c r="M179" s="233">
        <v>43251</v>
      </c>
      <c r="N179" s="113" t="s">
        <v>620</v>
      </c>
      <c r="O179" s="86">
        <v>1000097.49</v>
      </c>
      <c r="P179" s="172" t="s">
        <v>202</v>
      </c>
      <c r="Q179" s="159"/>
      <c r="R179" s="160"/>
    </row>
    <row r="180" spans="1:18" ht="12.75">
      <c r="A180" s="234"/>
      <c r="B180" s="235"/>
      <c r="C180" s="236"/>
      <c r="D180" s="237"/>
      <c r="E180" s="237"/>
      <c r="F180" s="237"/>
      <c r="G180" s="237"/>
      <c r="H180" s="237"/>
      <c r="I180" s="237"/>
      <c r="J180" s="237"/>
      <c r="K180" s="237"/>
      <c r="L180" s="237"/>
      <c r="M180" s="238"/>
      <c r="N180" s="238"/>
      <c r="O180" s="239"/>
      <c r="P180" s="240"/>
      <c r="Q180" s="241"/>
      <c r="R180" s="242"/>
    </row>
    <row r="181" spans="1:18" ht="12.75">
      <c r="A181" s="342" t="s">
        <v>750</v>
      </c>
      <c r="B181" s="343"/>
      <c r="C181" s="343"/>
      <c r="D181" s="343"/>
      <c r="E181" s="343"/>
      <c r="F181" s="343"/>
      <c r="G181" s="343"/>
      <c r="H181" s="343"/>
      <c r="I181" s="343"/>
      <c r="J181" s="343"/>
      <c r="K181" s="343"/>
      <c r="L181" s="343"/>
      <c r="M181" s="343"/>
      <c r="N181" s="343"/>
      <c r="O181" s="343"/>
      <c r="P181" s="343"/>
      <c r="Q181" s="343"/>
      <c r="R181" s="343"/>
    </row>
    <row r="182" spans="1:18" ht="12.75">
      <c r="A182" s="329" t="s">
        <v>582</v>
      </c>
      <c r="B182" s="330"/>
      <c r="C182" s="330"/>
      <c r="D182" s="330"/>
      <c r="E182" s="330"/>
      <c r="F182" s="330"/>
      <c r="G182" s="330"/>
      <c r="H182" s="330"/>
      <c r="I182" s="330"/>
      <c r="J182" s="330"/>
      <c r="K182" s="330"/>
      <c r="L182" s="330"/>
      <c r="M182" s="330"/>
      <c r="N182" s="330"/>
      <c r="O182" s="330"/>
      <c r="P182" s="330"/>
      <c r="Q182" s="330"/>
      <c r="R182" s="331"/>
    </row>
    <row r="183" spans="1:18" ht="12.75">
      <c r="A183" s="121"/>
      <c r="B183" s="122"/>
      <c r="C183" s="122"/>
      <c r="D183" s="122"/>
      <c r="E183" s="122"/>
      <c r="F183" s="122"/>
      <c r="G183" s="122"/>
      <c r="H183" s="122"/>
      <c r="I183" s="122"/>
      <c r="J183" s="122"/>
      <c r="K183" s="122"/>
      <c r="L183" s="122"/>
      <c r="M183" s="122"/>
      <c r="N183" s="122"/>
      <c r="O183" s="122"/>
      <c r="P183" s="332" t="s">
        <v>553</v>
      </c>
      <c r="Q183" s="332"/>
      <c r="R183" s="344"/>
    </row>
    <row r="184" spans="1:18" ht="46.5">
      <c r="A184" s="174" t="s">
        <v>193</v>
      </c>
      <c r="B184" s="182" t="s">
        <v>306</v>
      </c>
      <c r="C184" s="333" t="s">
        <v>196</v>
      </c>
      <c r="D184" s="333"/>
      <c r="E184" s="333"/>
      <c r="F184" s="333"/>
      <c r="G184" s="333"/>
      <c r="H184" s="333"/>
      <c r="I184" s="333"/>
      <c r="J184" s="333"/>
      <c r="K184" s="333"/>
      <c r="L184" s="333"/>
      <c r="M184" s="333"/>
      <c r="N184" s="182" t="s">
        <v>197</v>
      </c>
      <c r="O184" s="180" t="s">
        <v>307</v>
      </c>
      <c r="P184" s="180" t="s">
        <v>199</v>
      </c>
      <c r="Q184" s="180" t="s">
        <v>308</v>
      </c>
      <c r="R184" s="181" t="s">
        <v>201</v>
      </c>
    </row>
    <row r="185" spans="1:18" ht="39">
      <c r="A185" s="169" t="s">
        <v>751</v>
      </c>
      <c r="B185" s="97" t="s">
        <v>752</v>
      </c>
      <c r="C185" s="345">
        <v>43452</v>
      </c>
      <c r="D185" s="346"/>
      <c r="E185" s="346"/>
      <c r="F185" s="346"/>
      <c r="G185" s="346"/>
      <c r="H185" s="346"/>
      <c r="I185" s="346"/>
      <c r="J185" s="346"/>
      <c r="K185" s="346"/>
      <c r="L185" s="346"/>
      <c r="M185" s="347"/>
      <c r="N185" s="183">
        <v>44561</v>
      </c>
      <c r="O185" s="220">
        <v>2183794.47</v>
      </c>
      <c r="P185" s="125" t="s">
        <v>202</v>
      </c>
      <c r="Q185" s="124"/>
      <c r="R185" s="221"/>
    </row>
    <row r="186" spans="1:18" ht="12.75">
      <c r="A186" s="173"/>
      <c r="B186" s="173"/>
      <c r="C186" s="243"/>
      <c r="D186" s="243"/>
      <c r="E186" s="243"/>
      <c r="F186" s="243"/>
      <c r="G186" s="243"/>
      <c r="H186" s="243"/>
      <c r="I186" s="243"/>
      <c r="J186" s="243"/>
      <c r="K186" s="243"/>
      <c r="L186" s="243"/>
      <c r="M186" s="243"/>
      <c r="N186" s="243"/>
      <c r="O186" s="124"/>
      <c r="P186" s="124"/>
      <c r="Q186" s="124"/>
      <c r="R186" s="124"/>
    </row>
    <row r="187" spans="1:18" ht="12.75">
      <c r="A187" s="342" t="s">
        <v>753</v>
      </c>
      <c r="B187" s="343"/>
      <c r="C187" s="343"/>
      <c r="D187" s="343"/>
      <c r="E187" s="343"/>
      <c r="F187" s="343"/>
      <c r="G187" s="343"/>
      <c r="H187" s="343"/>
      <c r="I187" s="343"/>
      <c r="J187" s="343"/>
      <c r="K187" s="343"/>
      <c r="L187" s="343"/>
      <c r="M187" s="343"/>
      <c r="N187" s="343"/>
      <c r="O187" s="343"/>
      <c r="P187" s="343"/>
      <c r="Q187" s="343"/>
      <c r="R187" s="343"/>
    </row>
    <row r="188" spans="1:18" ht="12.75">
      <c r="A188" s="329" t="s">
        <v>552</v>
      </c>
      <c r="B188" s="330"/>
      <c r="C188" s="330"/>
      <c r="D188" s="330"/>
      <c r="E188" s="330"/>
      <c r="F188" s="330"/>
      <c r="G188" s="330"/>
      <c r="H188" s="330"/>
      <c r="I188" s="330"/>
      <c r="J188" s="330"/>
      <c r="K188" s="330"/>
      <c r="L188" s="330"/>
      <c r="M188" s="330"/>
      <c r="N188" s="330"/>
      <c r="O188" s="330"/>
      <c r="P188" s="330"/>
      <c r="Q188" s="330"/>
      <c r="R188" s="331"/>
    </row>
    <row r="189" spans="1:18" ht="12.75">
      <c r="A189" s="122"/>
      <c r="B189" s="122"/>
      <c r="C189" s="122"/>
      <c r="D189" s="122"/>
      <c r="E189" s="122"/>
      <c r="F189" s="122"/>
      <c r="G189" s="122"/>
      <c r="H189" s="122"/>
      <c r="I189" s="122"/>
      <c r="J189" s="122"/>
      <c r="K189" s="122"/>
      <c r="L189" s="122"/>
      <c r="M189" s="122"/>
      <c r="N189" s="122"/>
      <c r="O189" s="122"/>
      <c r="P189" s="332" t="s">
        <v>305</v>
      </c>
      <c r="Q189" s="332"/>
      <c r="R189" s="332"/>
    </row>
    <row r="190" spans="1:18" ht="46.5">
      <c r="A190" s="182" t="s">
        <v>193</v>
      </c>
      <c r="B190" s="182" t="s">
        <v>306</v>
      </c>
      <c r="C190" s="333" t="s">
        <v>196</v>
      </c>
      <c r="D190" s="333"/>
      <c r="E190" s="333"/>
      <c r="F190" s="333"/>
      <c r="G190" s="333"/>
      <c r="H190" s="333"/>
      <c r="I190" s="333"/>
      <c r="J190" s="333"/>
      <c r="K190" s="333"/>
      <c r="L190" s="333"/>
      <c r="M190" s="333"/>
      <c r="N190" s="182" t="s">
        <v>197</v>
      </c>
      <c r="O190" s="180" t="s">
        <v>625</v>
      </c>
      <c r="P190" s="180" t="s">
        <v>199</v>
      </c>
      <c r="Q190" s="180" t="s">
        <v>308</v>
      </c>
      <c r="R190" s="180" t="s">
        <v>201</v>
      </c>
    </row>
    <row r="191" spans="1:18" ht="105">
      <c r="A191" s="108" t="s">
        <v>319</v>
      </c>
      <c r="B191" s="109" t="s">
        <v>560</v>
      </c>
      <c r="C191" s="328">
        <v>39973</v>
      </c>
      <c r="D191" s="328"/>
      <c r="E191" s="328"/>
      <c r="F191" s="328"/>
      <c r="G191" s="328"/>
      <c r="H191" s="328"/>
      <c r="I191" s="328"/>
      <c r="J191" s="328"/>
      <c r="K191" s="328"/>
      <c r="L191" s="328"/>
      <c r="M191" s="328"/>
      <c r="N191" s="106">
        <v>43465</v>
      </c>
      <c r="O191" s="98">
        <v>0</v>
      </c>
      <c r="P191" s="187"/>
      <c r="Q191" s="187"/>
      <c r="R191" s="188" t="s">
        <v>202</v>
      </c>
    </row>
    <row r="192" spans="1:18" ht="12.75">
      <c r="A192" s="334" t="s">
        <v>191</v>
      </c>
      <c r="B192" s="335"/>
      <c r="C192" s="335"/>
      <c r="D192" s="335"/>
      <c r="E192" s="335"/>
      <c r="F192" s="335"/>
      <c r="G192" s="335"/>
      <c r="H192" s="335"/>
      <c r="I192" s="335"/>
      <c r="J192" s="335"/>
      <c r="K192" s="335"/>
      <c r="L192" s="335"/>
      <c r="M192" s="335"/>
      <c r="N192" s="335"/>
      <c r="O192" s="335"/>
      <c r="P192" s="335"/>
      <c r="Q192" s="335"/>
      <c r="R192" s="336"/>
    </row>
    <row r="193" spans="1:18" ht="12.75">
      <c r="A193" s="121"/>
      <c r="B193" s="122"/>
      <c r="C193" s="122"/>
      <c r="D193" s="122"/>
      <c r="E193" s="122"/>
      <c r="F193" s="122"/>
      <c r="G193" s="122"/>
      <c r="H193" s="122"/>
      <c r="I193" s="122"/>
      <c r="J193" s="122"/>
      <c r="K193" s="122"/>
      <c r="L193" s="122"/>
      <c r="M193" s="122"/>
      <c r="N193" s="122"/>
      <c r="O193" s="122"/>
      <c r="P193" s="338" t="s">
        <v>192</v>
      </c>
      <c r="Q193" s="339"/>
      <c r="R193" s="340"/>
    </row>
    <row r="194" spans="1:18" ht="57.75">
      <c r="A194" s="244" t="s">
        <v>193</v>
      </c>
      <c r="B194" s="245" t="s">
        <v>194</v>
      </c>
      <c r="C194" s="246" t="s">
        <v>195</v>
      </c>
      <c r="D194" s="246"/>
      <c r="E194" s="246"/>
      <c r="F194" s="246"/>
      <c r="G194" s="246"/>
      <c r="H194" s="246"/>
      <c r="I194" s="246"/>
      <c r="J194" s="246"/>
      <c r="K194" s="246"/>
      <c r="L194" s="246"/>
      <c r="M194" s="246" t="s">
        <v>196</v>
      </c>
      <c r="N194" s="245" t="s">
        <v>197</v>
      </c>
      <c r="O194" s="247" t="s">
        <v>198</v>
      </c>
      <c r="P194" s="247" t="s">
        <v>199</v>
      </c>
      <c r="Q194" s="247" t="s">
        <v>200</v>
      </c>
      <c r="R194" s="248" t="s">
        <v>201</v>
      </c>
    </row>
    <row r="195" spans="1:18" ht="26.25">
      <c r="A195" s="191" t="s">
        <v>293</v>
      </c>
      <c r="B195" s="101" t="s">
        <v>294</v>
      </c>
      <c r="C195" s="190" t="s">
        <v>529</v>
      </c>
      <c r="D195" s="184"/>
      <c r="E195" s="184">
        <v>15</v>
      </c>
      <c r="F195" s="184">
        <v>0</v>
      </c>
      <c r="G195" s="184"/>
      <c r="H195" s="184"/>
      <c r="I195" s="184"/>
      <c r="J195" s="184"/>
      <c r="K195" s="184"/>
      <c r="L195" s="184">
        <v>2012</v>
      </c>
      <c r="M195" s="189">
        <v>42759</v>
      </c>
      <c r="N195" s="189">
        <v>43465</v>
      </c>
      <c r="O195" s="98">
        <f>141267.68+4074.07</f>
        <v>145341.75</v>
      </c>
      <c r="P195" s="187" t="s">
        <v>202</v>
      </c>
      <c r="Q195" s="99"/>
      <c r="R195" s="100"/>
    </row>
    <row r="196" spans="1:18" ht="12.75">
      <c r="A196" s="341" t="s">
        <v>304</v>
      </c>
      <c r="B196" s="341"/>
      <c r="C196" s="341"/>
      <c r="D196" s="341"/>
      <c r="E196" s="341"/>
      <c r="F196" s="341"/>
      <c r="G196" s="341"/>
      <c r="H196" s="341"/>
      <c r="I196" s="341"/>
      <c r="J196" s="341"/>
      <c r="K196" s="341"/>
      <c r="L196" s="341"/>
      <c r="M196" s="341"/>
      <c r="N196" s="341"/>
      <c r="O196" s="341"/>
      <c r="P196" s="341"/>
      <c r="Q196" s="341"/>
      <c r="R196" s="341"/>
    </row>
    <row r="197" spans="1:18" ht="12.75">
      <c r="A197" s="122"/>
      <c r="B197" s="122"/>
      <c r="C197" s="122"/>
      <c r="D197" s="122"/>
      <c r="E197" s="122"/>
      <c r="F197" s="122"/>
      <c r="G197" s="122"/>
      <c r="H197" s="122"/>
      <c r="I197" s="122"/>
      <c r="J197" s="122"/>
      <c r="K197" s="122"/>
      <c r="L197" s="122"/>
      <c r="M197" s="122"/>
      <c r="N197" s="122"/>
      <c r="O197" s="122"/>
      <c r="P197" s="332" t="s">
        <v>305</v>
      </c>
      <c r="Q197" s="332"/>
      <c r="R197" s="332"/>
    </row>
    <row r="198" spans="1:18" ht="46.5">
      <c r="A198" s="182" t="s">
        <v>193</v>
      </c>
      <c r="B198" s="182" t="s">
        <v>306</v>
      </c>
      <c r="C198" s="333" t="s">
        <v>196</v>
      </c>
      <c r="D198" s="333"/>
      <c r="E198" s="333"/>
      <c r="F198" s="333"/>
      <c r="G198" s="333"/>
      <c r="H198" s="333"/>
      <c r="I198" s="333"/>
      <c r="J198" s="333"/>
      <c r="K198" s="333"/>
      <c r="L198" s="333"/>
      <c r="M198" s="333"/>
      <c r="N198" s="182" t="s">
        <v>197</v>
      </c>
      <c r="O198" s="180" t="s">
        <v>625</v>
      </c>
      <c r="P198" s="180" t="s">
        <v>199</v>
      </c>
      <c r="Q198" s="180" t="s">
        <v>308</v>
      </c>
      <c r="R198" s="180" t="s">
        <v>201</v>
      </c>
    </row>
    <row r="199" spans="1:18" ht="144.75">
      <c r="A199" s="108" t="s">
        <v>315</v>
      </c>
      <c r="B199" s="109" t="s">
        <v>316</v>
      </c>
      <c r="C199" s="328">
        <v>43137</v>
      </c>
      <c r="D199" s="328"/>
      <c r="E199" s="328"/>
      <c r="F199" s="328"/>
      <c r="G199" s="328"/>
      <c r="H199" s="328"/>
      <c r="I199" s="328"/>
      <c r="J199" s="328"/>
      <c r="K199" s="328"/>
      <c r="L199" s="328"/>
      <c r="M199" s="328"/>
      <c r="N199" s="106">
        <v>43830</v>
      </c>
      <c r="O199" s="186">
        <v>26149.79</v>
      </c>
      <c r="P199" s="187"/>
      <c r="Q199" s="187"/>
      <c r="R199" s="188" t="s">
        <v>202</v>
      </c>
    </row>
    <row r="202" spans="1:18" ht="12.75">
      <c r="A202" s="329" t="s">
        <v>582</v>
      </c>
      <c r="B202" s="330"/>
      <c r="C202" s="330"/>
      <c r="D202" s="330"/>
      <c r="E202" s="330"/>
      <c r="F202" s="330"/>
      <c r="G202" s="330"/>
      <c r="H202" s="330"/>
      <c r="I202" s="330"/>
      <c r="J202" s="330"/>
      <c r="K202" s="330"/>
      <c r="L202" s="330"/>
      <c r="M202" s="330"/>
      <c r="N202" s="330"/>
      <c r="O202" s="330"/>
      <c r="P202" s="330"/>
      <c r="Q202" s="330"/>
      <c r="R202" s="331"/>
    </row>
    <row r="203" spans="1:18" ht="52.5">
      <c r="A203" s="249" t="s">
        <v>587</v>
      </c>
      <c r="B203" s="90" t="s">
        <v>588</v>
      </c>
      <c r="C203" s="337">
        <v>43200</v>
      </c>
      <c r="D203" s="337"/>
      <c r="E203" s="337"/>
      <c r="F203" s="337"/>
      <c r="G203" s="337"/>
      <c r="H203" s="337"/>
      <c r="I203" s="337"/>
      <c r="J203" s="337"/>
      <c r="K203" s="337"/>
      <c r="L203" s="337"/>
      <c r="M203" s="337"/>
      <c r="N203" s="91">
        <v>45291</v>
      </c>
      <c r="O203" s="86">
        <v>65020.53</v>
      </c>
      <c r="P203" s="87" t="s">
        <v>202</v>
      </c>
      <c r="Q203" s="87"/>
      <c r="R203" s="88"/>
    </row>
  </sheetData>
  <sheetProtection/>
  <mergeCells count="117">
    <mergeCell ref="C129:M129"/>
    <mergeCell ref="C130:M130"/>
    <mergeCell ref="C131:M131"/>
    <mergeCell ref="C132:M132"/>
    <mergeCell ref="C133:M133"/>
    <mergeCell ref="C134:M134"/>
    <mergeCell ref="C96:M96"/>
    <mergeCell ref="C97:M97"/>
    <mergeCell ref="A92:R92"/>
    <mergeCell ref="P93:R93"/>
    <mergeCell ref="A6:R6"/>
    <mergeCell ref="A9:R9"/>
    <mergeCell ref="P10:R10"/>
    <mergeCell ref="A13:A15"/>
    <mergeCell ref="O13:O15"/>
    <mergeCell ref="A42:A48"/>
    <mergeCell ref="C102:M102"/>
    <mergeCell ref="C121:M121"/>
    <mergeCell ref="C108:M108"/>
    <mergeCell ref="C109:M109"/>
    <mergeCell ref="C110:M110"/>
    <mergeCell ref="C111:M111"/>
    <mergeCell ref="C113:M113"/>
    <mergeCell ref="C103:M103"/>
    <mergeCell ref="C104:M104"/>
    <mergeCell ref="C105:M105"/>
    <mergeCell ref="C94:M94"/>
    <mergeCell ref="C95:M95"/>
    <mergeCell ref="C98:M98"/>
    <mergeCell ref="C119:M119"/>
    <mergeCell ref="C120:M120"/>
    <mergeCell ref="C99:M99"/>
    <mergeCell ref="C100:M100"/>
    <mergeCell ref="C106:M106"/>
    <mergeCell ref="C107:M107"/>
    <mergeCell ref="C101:M101"/>
    <mergeCell ref="C135:M135"/>
    <mergeCell ref="C136:M136"/>
    <mergeCell ref="C137:M137"/>
    <mergeCell ref="C138:M138"/>
    <mergeCell ref="C150:M150"/>
    <mergeCell ref="C151:M151"/>
    <mergeCell ref="A142:R142"/>
    <mergeCell ref="C139:M139"/>
    <mergeCell ref="C140:M140"/>
    <mergeCell ref="C148:M148"/>
    <mergeCell ref="P13:P15"/>
    <mergeCell ref="Q13:Q15"/>
    <mergeCell ref="R13:R15"/>
    <mergeCell ref="M14:M15"/>
    <mergeCell ref="N14:N15"/>
    <mergeCell ref="C20:C21"/>
    <mergeCell ref="A23:A24"/>
    <mergeCell ref="O23:O24"/>
    <mergeCell ref="Q23:Q24"/>
    <mergeCell ref="R23:R24"/>
    <mergeCell ref="A29:A30"/>
    <mergeCell ref="A39:A40"/>
    <mergeCell ref="O39:O40"/>
    <mergeCell ref="A58:A60"/>
    <mergeCell ref="M58:M60"/>
    <mergeCell ref="N58:N60"/>
    <mergeCell ref="O58:O60"/>
    <mergeCell ref="A68:A69"/>
    <mergeCell ref="C68:C69"/>
    <mergeCell ref="M68:M69"/>
    <mergeCell ref="N68:N69"/>
    <mergeCell ref="O68:O69"/>
    <mergeCell ref="A117:R117"/>
    <mergeCell ref="P118:R118"/>
    <mergeCell ref="C128:M128"/>
    <mergeCell ref="C125:M125"/>
    <mergeCell ref="C126:M126"/>
    <mergeCell ref="C127:M127"/>
    <mergeCell ref="C122:M122"/>
    <mergeCell ref="C123:M123"/>
    <mergeCell ref="C124:M124"/>
    <mergeCell ref="P143:R143"/>
    <mergeCell ref="C145:M145"/>
    <mergeCell ref="C146:M146"/>
    <mergeCell ref="C147:M147"/>
    <mergeCell ref="A154:R154"/>
    <mergeCell ref="P155:R155"/>
    <mergeCell ref="C144:M144"/>
    <mergeCell ref="C152:M152"/>
    <mergeCell ref="C149:M149"/>
    <mergeCell ref="C156:M156"/>
    <mergeCell ref="C157:M157"/>
    <mergeCell ref="C158:M158"/>
    <mergeCell ref="A160:R160"/>
    <mergeCell ref="P161:R161"/>
    <mergeCell ref="C162:M162"/>
    <mergeCell ref="A187:R187"/>
    <mergeCell ref="C163:M163"/>
    <mergeCell ref="C164:M164"/>
    <mergeCell ref="C165:M165"/>
    <mergeCell ref="C166:M166"/>
    <mergeCell ref="C167:M167"/>
    <mergeCell ref="P170:R170"/>
    <mergeCell ref="A169:R169"/>
    <mergeCell ref="C203:M203"/>
    <mergeCell ref="P193:R193"/>
    <mergeCell ref="A196:R196"/>
    <mergeCell ref="P197:R197"/>
    <mergeCell ref="C198:M198"/>
    <mergeCell ref="A181:R181"/>
    <mergeCell ref="A182:R182"/>
    <mergeCell ref="P183:R183"/>
    <mergeCell ref="C184:M184"/>
    <mergeCell ref="C185:M185"/>
    <mergeCell ref="C199:M199"/>
    <mergeCell ref="A202:R202"/>
    <mergeCell ref="A188:R188"/>
    <mergeCell ref="P189:R189"/>
    <mergeCell ref="C190:M190"/>
    <mergeCell ref="C191:M191"/>
    <mergeCell ref="A192:R192"/>
  </mergeCells>
  <dataValidations count="1">
    <dataValidation type="list" allowBlank="1" showInputMessage="1" showErrorMessage="1" prompt="Zerrendatik aukeratu dagokizun departamentuaren izena" sqref="B1">
      <formula1>$B$59:$B$67</formula1>
    </dataValidation>
  </dataValidations>
  <printOptions horizontalCentered="1"/>
  <pageMargins left="0.1968503937007874" right="0.1968503937007874" top="0.1968503937007874" bottom="0.3937007874015748" header="0.1968503937007874" footer="0"/>
  <pageSetup fitToHeight="20" horizontalDpi="600" verticalDpi="600" orientation="landscape" paperSize="9" scale="58" r:id="rId4"/>
  <headerFooter alignWithMargins="0">
    <oddFooter>&amp;CPágina &amp;P de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IZFE,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IZFE</dc:creator>
  <cp:keywords/>
  <dc:description/>
  <cp:lastModifiedBy>ARRIETA INSAUSTI, Margari</cp:lastModifiedBy>
  <cp:lastPrinted>2017-02-06T11:14:48Z</cp:lastPrinted>
  <dcterms:created xsi:type="dcterms:W3CDTF">2014-03-06T10:06:19Z</dcterms:created>
  <dcterms:modified xsi:type="dcterms:W3CDTF">2019-04-16T08:17:23Z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